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Braun.US.000\Desktop\"/>
    </mc:Choice>
  </mc:AlternateContent>
  <bookViews>
    <workbookView xWindow="0" yWindow="0" windowWidth="28800" windowHeight="12330"/>
  </bookViews>
  <sheets>
    <sheet name="FY19 MDA Budget" sheetId="1" r:id="rId1"/>
    <sheet name="FY19 UPL" sheetId="3" r:id="rId2"/>
  </sheets>
  <calcPr calcId="162913"/>
</workbook>
</file>

<file path=xl/calcChain.xml><?xml version="1.0" encoding="utf-8"?>
<calcChain xmlns="http://schemas.openxmlformats.org/spreadsheetml/2006/main">
  <c r="L62" i="1" l="1"/>
  <c r="M62" i="1"/>
  <c r="N62" i="1"/>
  <c r="K62" i="1" l="1"/>
  <c r="I69" i="1" l="1"/>
  <c r="I62" i="1"/>
  <c r="I63" i="1" s="1"/>
  <c r="I59" i="1"/>
  <c r="I27" i="1"/>
  <c r="I20" i="1"/>
  <c r="I70" i="1" l="1"/>
  <c r="F24" i="3"/>
  <c r="N24" i="3"/>
  <c r="M24" i="3"/>
  <c r="L24" i="3"/>
  <c r="K24" i="3"/>
  <c r="J24" i="3"/>
  <c r="I24" i="3"/>
  <c r="G24" i="3"/>
  <c r="E24" i="3"/>
  <c r="J27" i="1" l="1"/>
  <c r="J7" i="1"/>
  <c r="J20" i="1"/>
  <c r="J62" i="1"/>
  <c r="J59" i="1"/>
  <c r="J69" i="1"/>
  <c r="H7" i="1"/>
  <c r="H20" i="1"/>
  <c r="H27" i="1"/>
  <c r="H59" i="1"/>
  <c r="H62" i="1"/>
  <c r="H69" i="1"/>
  <c r="O69" i="1"/>
  <c r="O62" i="1"/>
  <c r="O59" i="1"/>
  <c r="O27" i="1"/>
  <c r="O20" i="1"/>
  <c r="E20" i="1"/>
  <c r="E69" i="1"/>
  <c r="E7" i="1"/>
  <c r="E27" i="1"/>
  <c r="E62" i="1"/>
  <c r="E59" i="1"/>
  <c r="M69" i="1"/>
  <c r="G69" i="1"/>
  <c r="G7" i="1"/>
  <c r="G20" i="1"/>
  <c r="M20" i="1"/>
  <c r="F27" i="1"/>
  <c r="M27" i="1"/>
  <c r="G27" i="1"/>
  <c r="G62" i="1"/>
  <c r="M59" i="1"/>
  <c r="G59" i="1"/>
  <c r="L59" i="1"/>
  <c r="N59" i="1"/>
  <c r="K59" i="1"/>
  <c r="F59" i="1"/>
  <c r="N69" i="1"/>
  <c r="L27" i="1"/>
  <c r="N27" i="1"/>
  <c r="L20" i="1"/>
  <c r="N20" i="1"/>
  <c r="L69" i="1"/>
  <c r="K27" i="1"/>
  <c r="K20" i="1"/>
  <c r="F62" i="1"/>
  <c r="F20" i="1"/>
  <c r="K69" i="1"/>
  <c r="F69" i="1"/>
  <c r="F7" i="1"/>
  <c r="H63" i="1" l="1"/>
  <c r="F63" i="1"/>
  <c r="O63" i="1"/>
  <c r="O70" i="1" s="1"/>
  <c r="N63" i="1"/>
  <c r="N70" i="1" s="1"/>
  <c r="L63" i="1"/>
  <c r="L70" i="1" s="1"/>
  <c r="K63" i="1"/>
  <c r="K70" i="1" s="1"/>
  <c r="F70" i="1"/>
  <c r="G63" i="1"/>
  <c r="G70" i="1" s="1"/>
  <c r="M63" i="1"/>
  <c r="M70" i="1" s="1"/>
  <c r="H70" i="1"/>
  <c r="E63" i="1"/>
  <c r="E70" i="1" s="1"/>
  <c r="J63" i="1"/>
  <c r="J70" i="1" l="1"/>
</calcChain>
</file>

<file path=xl/sharedStrings.xml><?xml version="1.0" encoding="utf-8"?>
<sst xmlns="http://schemas.openxmlformats.org/spreadsheetml/2006/main" count="363" uniqueCount="223">
  <si>
    <t>Aegis Ashore Phase III</t>
  </si>
  <si>
    <t>Aegis BMD</t>
  </si>
  <si>
    <t>BMDS AN/TPY-2 Radars</t>
  </si>
  <si>
    <t>Iron Dome</t>
  </si>
  <si>
    <t>Aegis BMD Hardware and Software</t>
  </si>
  <si>
    <t>0305103C</t>
  </si>
  <si>
    <t>Cyber Security Initiative</t>
  </si>
  <si>
    <t>0603176C</t>
  </si>
  <si>
    <t>0603178C</t>
  </si>
  <si>
    <t>Weapons Technology</t>
  </si>
  <si>
    <t>0603179C</t>
  </si>
  <si>
    <t>Advanced C4ISR</t>
  </si>
  <si>
    <t>0603180C</t>
  </si>
  <si>
    <t>Advanced Research</t>
  </si>
  <si>
    <t>0603274C</t>
  </si>
  <si>
    <t>Special Programs - MDA Technology</t>
  </si>
  <si>
    <t>0603294C</t>
  </si>
  <si>
    <t>0603881C</t>
  </si>
  <si>
    <t>BMD Terminal Defense</t>
  </si>
  <si>
    <t>0603882C</t>
  </si>
  <si>
    <t>BMD Midcourse Defense</t>
  </si>
  <si>
    <t>0603884C</t>
  </si>
  <si>
    <t>BMD Sensors</t>
  </si>
  <si>
    <t>0603890C</t>
  </si>
  <si>
    <t>BMD Enabling Programs</t>
  </si>
  <si>
    <t>0603891C</t>
  </si>
  <si>
    <t>Special Programs</t>
  </si>
  <si>
    <t>0603892C</t>
  </si>
  <si>
    <t>BMD Aegis</t>
  </si>
  <si>
    <t>Space Tracking and Surveillance System</t>
  </si>
  <si>
    <t>BMDS Space Program</t>
  </si>
  <si>
    <t>0603896C</t>
  </si>
  <si>
    <t>0603898C</t>
  </si>
  <si>
    <t>BMD Joint Warfighter Support</t>
  </si>
  <si>
    <t>0603904C</t>
  </si>
  <si>
    <t>0603906C</t>
  </si>
  <si>
    <t>Regarding Trench</t>
  </si>
  <si>
    <t>0603907C</t>
  </si>
  <si>
    <t>Sea Based X-Band Radar (SBX)</t>
  </si>
  <si>
    <t>0603913C</t>
  </si>
  <si>
    <t>Israeli Cooperative Programs (Arrow 3/David's Sling)</t>
  </si>
  <si>
    <t>0603914C</t>
  </si>
  <si>
    <t>BMD Test</t>
  </si>
  <si>
    <t>0603915C</t>
  </si>
  <si>
    <t>BMD Targets</t>
  </si>
  <si>
    <t>0604115C</t>
  </si>
  <si>
    <t>Technology Maturation Initiatives</t>
  </si>
  <si>
    <t>0604873C</t>
  </si>
  <si>
    <t>Long Range Discrimination Radar (LRDR)</t>
  </si>
  <si>
    <t>0604874C</t>
  </si>
  <si>
    <t>0604876C</t>
  </si>
  <si>
    <t>BMD Terminal Defense Segment Test</t>
  </si>
  <si>
    <t>0604878C</t>
  </si>
  <si>
    <t>Aegis BMD Test</t>
  </si>
  <si>
    <t>0604879C</t>
  </si>
  <si>
    <t>BMD Sensor Test</t>
  </si>
  <si>
    <t>0604880C</t>
  </si>
  <si>
    <t>Land-Based SM-3</t>
  </si>
  <si>
    <t>0604881C</t>
  </si>
  <si>
    <t>Aegis SM-3 Blk IIA Co-Development</t>
  </si>
  <si>
    <t>0604887C</t>
  </si>
  <si>
    <t>BMD Midcourse Segment Test</t>
  </si>
  <si>
    <t>0604894C</t>
  </si>
  <si>
    <t>Multi-Object Kill Vehicle</t>
  </si>
  <si>
    <t>0901598C</t>
  </si>
  <si>
    <t>Management HQ - MDA</t>
  </si>
  <si>
    <t>MILCON</t>
  </si>
  <si>
    <t>Minor MILCON</t>
  </si>
  <si>
    <t>GRAND  MDA TOTAL</t>
  </si>
  <si>
    <t>BA</t>
  </si>
  <si>
    <t>N/A</t>
  </si>
  <si>
    <t xml:space="preserve">Procurement Total                                                                         </t>
  </si>
  <si>
    <t xml:space="preserve">RDT&amp;E Total                                                                                  </t>
  </si>
  <si>
    <t>Hypersonic Defense</t>
  </si>
  <si>
    <t>0604181C</t>
  </si>
  <si>
    <t>1206893C</t>
  </si>
  <si>
    <t>1206895C</t>
  </si>
  <si>
    <t>Planning &amp; Design</t>
  </si>
  <si>
    <t>FGA Switchgear (Hemp) Building</t>
  </si>
  <si>
    <t>Improved Homeland Defense (HLD) Interceptors</t>
  </si>
  <si>
    <t>Aegis BMD (Advance Procurement)</t>
  </si>
  <si>
    <t>Ground-Launched Intermediate Range Missile</t>
  </si>
  <si>
    <t>Ground Based Midcourse</t>
  </si>
  <si>
    <t>Ground Based Midcourse (Advance Procurement)</t>
  </si>
  <si>
    <t>0604132D8Z</t>
  </si>
  <si>
    <t>Missile Defeat Project</t>
  </si>
  <si>
    <t>Account Title</t>
  </si>
  <si>
    <r>
      <t xml:space="preserve">FY18 PB </t>
    </r>
    <r>
      <rPr>
        <b/>
        <i/>
        <sz val="14"/>
        <color indexed="9"/>
        <rFont val="Calibri"/>
        <family val="2"/>
      </rPr>
      <t>Initial</t>
    </r>
  </si>
  <si>
    <t>FY17 Omnibus</t>
  </si>
  <si>
    <t>Prog. Element (PE)</t>
  </si>
  <si>
    <r>
      <rPr>
        <b/>
        <sz val="14"/>
        <color indexed="9"/>
        <rFont val="Calibri"/>
        <family val="2"/>
      </rPr>
      <t>O&amp;M Total</t>
    </r>
  </si>
  <si>
    <r>
      <rPr>
        <sz val="12"/>
        <rFont val="Calibri"/>
        <family val="2"/>
      </rPr>
      <t>Advanced Concepts and Performance Assessment</t>
    </r>
  </si>
  <si>
    <r>
      <rPr>
        <sz val="12"/>
        <rFont val="Calibri"/>
        <family val="2"/>
      </rPr>
      <t>BMD Command and Control, Battle Management &amp; Communication</t>
    </r>
  </si>
  <si>
    <r>
      <rPr>
        <sz val="12"/>
        <rFont val="Calibri"/>
        <family val="2"/>
      </rPr>
      <t>Missile Defense Integration and Operations Center (MDIOC)</t>
    </r>
  </si>
  <si>
    <r>
      <rPr>
        <b/>
        <sz val="14"/>
        <color indexed="9"/>
        <rFont val="Calibri"/>
        <family val="2"/>
      </rPr>
      <t>MILCON Total</t>
    </r>
  </si>
  <si>
    <t>Defense-Wide O&amp;M</t>
  </si>
  <si>
    <t>Line Item Title</t>
  </si>
  <si>
    <t>DW Procurement</t>
  </si>
  <si>
    <t>DW RDT&amp;E</t>
  </si>
  <si>
    <t>DW MILCON</t>
  </si>
  <si>
    <r>
      <t xml:space="preserve">FY18 PB </t>
    </r>
    <r>
      <rPr>
        <b/>
        <i/>
        <sz val="14"/>
        <color indexed="9"/>
        <rFont val="Calibri"/>
        <family val="2"/>
      </rPr>
      <t>Amendment</t>
    </r>
  </si>
  <si>
    <t>FY19 PB</t>
  </si>
  <si>
    <t xml:space="preserve">FY18 NDAA
Conference </t>
  </si>
  <si>
    <t xml:space="preserve">FY19 NDAA
Conference </t>
  </si>
  <si>
    <t>FY19 HAC-D</t>
  </si>
  <si>
    <t>FY19 SAC-D</t>
  </si>
  <si>
    <t xml:space="preserve">FY19 Omnibus </t>
  </si>
  <si>
    <t xml:space="preserve"> FY19 NDAA HASC</t>
  </si>
  <si>
    <t xml:space="preserve">FY19 NDAA
SASC </t>
  </si>
  <si>
    <t>0604673C</t>
  </si>
  <si>
    <t>0606942C</t>
  </si>
  <si>
    <t>Line 26</t>
  </si>
  <si>
    <t>Line 27</t>
  </si>
  <si>
    <t>Line 28</t>
  </si>
  <si>
    <t>Line 29</t>
  </si>
  <si>
    <t>Line 30</t>
  </si>
  <si>
    <t>Line 31</t>
  </si>
  <si>
    <t>Line 35</t>
  </si>
  <si>
    <t>SRBMD (David's Sling)</t>
  </si>
  <si>
    <t>Line 33</t>
  </si>
  <si>
    <t>Line 32</t>
  </si>
  <si>
    <t>Line 36</t>
  </si>
  <si>
    <t>Line 37</t>
  </si>
  <si>
    <t>THAAD</t>
  </si>
  <si>
    <t>Israeli Programs (Arrow Weapons Systems)</t>
  </si>
  <si>
    <t>Line 34</t>
  </si>
  <si>
    <t>BA-01</t>
  </si>
  <si>
    <t>AEGIS BMD Program</t>
  </si>
  <si>
    <t>THAAD Program</t>
  </si>
  <si>
    <t>BMDS Radars (AN/TPY-2)</t>
  </si>
  <si>
    <t>Ground-Based Midcourse Defense</t>
  </si>
  <si>
    <t>Long Range Discriminating Radar (LRDR) @Clear AFS, Alaska</t>
  </si>
  <si>
    <t>Fort Greely Missile Field #1 Expansion</t>
  </si>
  <si>
    <t>FY19 Missile Defense Agency Budget (Dollars in Millions)</t>
  </si>
  <si>
    <t>BA-03</t>
  </si>
  <si>
    <t>BA-04</t>
  </si>
  <si>
    <t>BA-04 Total: Advanced Component Development and Prototypes</t>
  </si>
  <si>
    <t>BA-06</t>
  </si>
  <si>
    <t>BA-06 Total: Management Support</t>
  </si>
  <si>
    <t>BA-03 Total: Advanced Technology Development</t>
  </si>
  <si>
    <t>Common Kill Vehicle Technology (MOKV)</t>
  </si>
  <si>
    <t>(NEW) Pacific Discriminating Radar</t>
  </si>
  <si>
    <t>(NEW) Assessments &amp; Evaluations of Cyber Vulnerabilities</t>
  </si>
  <si>
    <t>Improved Homeland Defense Interceptors (RKV)</t>
  </si>
  <si>
    <t>Budget Activity</t>
  </si>
  <si>
    <t>MISSION</t>
  </si>
  <si>
    <t xml:space="preserve"> FY19 NDAA
HASC</t>
  </si>
  <si>
    <t>DESCRIPTIVE TITLE</t>
  </si>
  <si>
    <t>2-LINER DESCRIPTION</t>
  </si>
  <si>
    <t xml:space="preserve">Total RDTE  </t>
  </si>
  <si>
    <t>MTS</t>
  </si>
  <si>
    <t>BMDS Space</t>
  </si>
  <si>
    <t>MTS: Missile Defense Tracking System</t>
  </si>
  <si>
    <t>Terminal
BMD Sensors
BMD Test
BMD Targets</t>
  </si>
  <si>
    <t>Supports USPACOM Joint Emergent Operational Need (JEON) to deliver improved BMDS capability to the Korean Peninsula, including integration of existing BMD assets to improve engagement options and coverage area. Numbers reflect replan/update as of 2/16/18 per USFK. (Breakdown of the total: 0603881C: $184,100; 0603884C: $24,000; 0603914C: $71,900; 0603915C: $4,500)</t>
  </si>
  <si>
    <t>USFK JEON</t>
  </si>
  <si>
    <t>0603881C
0603884C
0603914C
0603915C</t>
  </si>
  <si>
    <t>Enabling Programs
BMD Test
C2BMC
GMD
BMDS Space Program
BMD Sensors
BMDS Targets
Technology Maturation Initiatives</t>
  </si>
  <si>
    <t>0603890C
0603914C
0603896C
0603882C
1206895C
0603884C
0603915C
0604115C</t>
  </si>
  <si>
    <t>Cybersecurity</t>
  </si>
  <si>
    <t>Advances te Agency's compliance with DoD Cybersecurity Discipline Implementation Plan, Feb 2016 to protect MDA systems in the highly-contested cybersecurity threat environment. Investment focuses on the BMDS RDT&amp;E Mission support systems to increase protection of critical BMDS data/knowledge capital. (Breakdown of the total: 0603890C: $40,000; 0603914C: $20,000; 0603896C: $10,000; 0603882C: $10,000; 1206895CC: $5,000; 0603884C: $5,000; 0603915C: $5,000; 0604115C: $5,000)</t>
  </si>
  <si>
    <t>Laser Scaling</t>
  </si>
  <si>
    <t>Continues Research and development of three separate laser scaling efforts with the goal of demonstrating a 500 kilowatt (kW) laser by 2022 and a best of breed 1 Megawatt (MW) lasere capability by 2024. Directed Energy is a key tecchnology that will nable development of a boost phase intercept capability.</t>
  </si>
  <si>
    <t>0603890C
0603882C
0603884C
0603892C</t>
  </si>
  <si>
    <t>Advanced Discrimination</t>
  </si>
  <si>
    <t xml:space="preserve">Enabling Programs
BMD Midcourse Defense
BMD Sensors
Aegis BMD
</t>
  </si>
  <si>
    <t>Provides improved discrimination capabilities and high-fidlity digital modeling and simulation enhancements. (Breakdown of the total: 0603890C: $4,000; 0603882C: $25,000; 0603884C: $93,000; 0603892C: $4,000)</t>
  </si>
  <si>
    <t>Aegis BMD
Aegis Test
C2BMC
Enabling Programs
BMD Test
Sensors Test
BMDS Targets
Procurement: Aegis BMD</t>
  </si>
  <si>
    <t>0603892C
0604878C
0603896C
0603890C
0603914C
0604879C
0603915C
0208866C</t>
  </si>
  <si>
    <t>FY18 UPL</t>
  </si>
  <si>
    <t>FY19 UPL</t>
  </si>
  <si>
    <t>FTM-29</t>
  </si>
  <si>
    <t>SM-3 IIA Test (requirements bing refined)</t>
  </si>
  <si>
    <t>Enabling</t>
  </si>
  <si>
    <t>Cyber Assessment</t>
  </si>
  <si>
    <t>Funding to accelerat MDA ability to counter both external and intrnal cybersecurity threats to our systems.</t>
  </si>
  <si>
    <t>Hypersonic Defense
Weapons Technology
Advanced Research</t>
  </si>
  <si>
    <t>Accelerates the development of critical interceptor technology in the areas of propulsion and materials and initiates across the kill chain advanced technology activities specifically focused on the hypersonic glide vehicle threat.</t>
  </si>
  <si>
    <t>C2BMC</t>
  </si>
  <si>
    <t>0604181C
0603178C
0603180C</t>
  </si>
  <si>
    <t>Mobile Sensor Integration</t>
  </si>
  <si>
    <t>Continues modification of a sensor to provide support of real world events to track ICBM tests. Funds will also improve the acquisition, tracking, and reporting of ballistic missiles to support Homeland Defense.</t>
  </si>
  <si>
    <t>Directed Energy HALE</t>
  </si>
  <si>
    <t>Completes CONOPS development of the High Altitude Long Endurance (HALE) laser on an Avenger UAV.</t>
  </si>
  <si>
    <t>Enabling
BMD Radars</t>
  </si>
  <si>
    <t>0603890C
0603884C</t>
  </si>
  <si>
    <t>Systems Engineering</t>
  </si>
  <si>
    <t>CKV</t>
  </si>
  <si>
    <t>MOKV</t>
  </si>
  <si>
    <t>Fund required to support conduct of Multi Object Kill Vehicle (MOKV) risk reduction activities through Critical Design Review (CDR) to meet a demonstrated capability by 2025.</t>
  </si>
  <si>
    <t>HALO</t>
  </si>
  <si>
    <t>Airborne Sensor (ABS) obselete airframe replacement: Purchase of 3 Aircraft, non-recurring engineering, modification, test, prototype sensor, and 3 HALO Pod sensors.</t>
  </si>
  <si>
    <t>MILCON P&amp;D</t>
  </si>
  <si>
    <t>Combined Test Center (CTC)</t>
  </si>
  <si>
    <t>Funds planning and design effort to accommodate the acceleration of the Combined test center (CTC)</t>
  </si>
  <si>
    <t>Procurement</t>
  </si>
  <si>
    <t>Procurement Line 23: THAAD System</t>
  </si>
  <si>
    <t>0208866C</t>
  </si>
  <si>
    <t>THAAD Interceptors</t>
  </si>
  <si>
    <t>Max FY 18/19 production (3 FY18, quantity 14 FY19) plus 24 MRP-T containers (FY19)</t>
  </si>
  <si>
    <t>0208866C
0603892C</t>
  </si>
  <si>
    <t>Procurement Line 33:Aegis Ashore phase III
Aegis BMD</t>
  </si>
  <si>
    <t>Aegis Ashore Poland</t>
  </si>
  <si>
    <t>Aegis BMD
BMD Enabling
BMD Test
O&amp;M</t>
  </si>
  <si>
    <t>0603892C
0603890C
0603914C
0208866C</t>
  </si>
  <si>
    <t>Facilities Sustainment, Restoration and Maintenance</t>
  </si>
  <si>
    <t>Special Programs Target</t>
  </si>
  <si>
    <t>Classified</t>
  </si>
  <si>
    <t xml:space="preserve">Procurement Line 36: Aegis BMD     </t>
  </si>
  <si>
    <t>SM-3 Block IB</t>
  </si>
  <si>
    <t>Procure 6 interceptors and canisters</t>
  </si>
  <si>
    <t>Aegis Launch During Boost</t>
  </si>
  <si>
    <t>Counters emerging threats through the Development, intgration and demonstration of a launch during the ascent phase of the ballistic missile threat.</t>
  </si>
  <si>
    <t>Aegis BMD Test
Land-Based SM-3</t>
  </si>
  <si>
    <t>0604878C
0604880C</t>
  </si>
  <si>
    <t>Anti-Air Warfare Capability at Aegis Ashore Sites</t>
  </si>
  <si>
    <t>Addresses Director, Operational Test and Evaluation (DOT&amp;E), Combatant Command, and Service Operational Test Agency concerns by improving confidence in missile defense capabilities under development and ensuring the capaibilities transferred to the Services are effective, reliable, and survivable. (Breakdown of the total: 0603890: $34,100; 0603884C: $16,300)</t>
  </si>
  <si>
    <t>Facilitates effort to complete combat system and combat structure adaptation, integration, installation, and testing. Provides support associated with MDA program management, technical oversight, and quality assurancc effrts. Impact if not provided: Ability to execute, provide support to, or conduct oversight of all major tasks associated with fielding Aegis Ashore (Breakdown of total: 0208866C: 15,000; 0603892C: 20,000)</t>
  </si>
  <si>
    <t>Critical repairs and maintenanc of MDA infrastructure to include test facilities at Reagan Test Site, Wake Island and PRMF (Breakdown of total: 0603892: 1,981; 0603890C: 3,200; 0603914C: 29,000; 0208866C: 2,758)</t>
  </si>
  <si>
    <t>Section 2677 of the FY16 NDAA directed the SECDEF to provide anti-air defense capability at the Aegis Ashore Missil Defense sits (AAMDS) in Romania and Poland not later than June 1, 2019. (Breakdown of total: 060878C: 2,300; 0604880C: 26,000)</t>
  </si>
  <si>
    <t>MISSILE DEFENSE BUDGET LINES (Dollars in Thousands) - UNFUNDED PRIORITIES LIST - $1,256M  ($1,138M for FY18)</t>
  </si>
  <si>
    <t>FY18 Omnibus</t>
  </si>
  <si>
    <t>UFL 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</si>
</sst>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_);[Red]\(&quot;$&quot;#,##0\)"/>
    <numFmt numFmtId="44" formatCode="_(&quot;$&quot;* #,##0.00_);_(&quot;$&quot;* \(#,##0.00\);_(&quot;$&quot;* &quot;-&quot;??_);_(@_)"/>
    <numFmt numFmtId="164" formatCode="#,##0.0"/>
    <numFmt numFmtId="165" formatCode="&quot;$&quot;#,##0.00"/>
    <numFmt numFmtId="166" formatCode="&quot;$&quot;#,##0.0"/>
    <numFmt numFmtId="167" formatCode="&quot;$&quot;#,##0.000"/>
    <numFmt numFmtId="169" formatCode="&quot;$&quot;#,##0"/>
  </numFmts>
  <fonts count="34" x14ac:knownFonts="1">
    <font>
      <sz val="11"/>
      <color theme="1"/>
      <name val="Calibri"/>
      <family val="2"/>
      <scheme val="minor"/>
    </font>
    <font>
      <b/>
      <sz val="14"/>
      <color indexed="9"/>
      <name val="Calibri"/>
      <family val="2"/>
    </font>
    <font>
      <b/>
      <i/>
      <sz val="14"/>
      <color indexed="9"/>
      <name val="Calibri"/>
      <family val="2"/>
    </font>
    <font>
      <sz val="12"/>
      <name val="Calibri"/>
      <family val="2"/>
    </font>
    <font>
      <sz val="11"/>
      <color theme="1"/>
      <name val="Calibri"/>
      <family val="2"/>
      <scheme val="minor"/>
    </font>
    <font>
      <sz val="12"/>
      <color rgb="FF000000"/>
      <name val="Calibri"/>
      <family val="2"/>
      <scheme val="minor"/>
    </font>
    <font>
      <b/>
      <sz val="14"/>
      <color rgb="FFFFFFFF"/>
      <name val="Calibri"/>
      <family val="2"/>
      <scheme val="minor"/>
    </font>
    <font>
      <b/>
      <sz val="14"/>
      <color theme="0"/>
      <name val="Calibri"/>
      <family val="2"/>
      <scheme val="minor"/>
    </font>
    <font>
      <b/>
      <sz val="14"/>
      <color theme="0"/>
      <name val="Calibri"/>
      <family val="2"/>
    </font>
    <font>
      <sz val="12"/>
      <name val="Calibri"/>
      <family val="2"/>
      <scheme val="minor"/>
    </font>
    <font>
      <sz val="12"/>
      <color rgb="FFFF0000"/>
      <name val="Calibri"/>
      <family val="2"/>
      <scheme val="minor"/>
    </font>
    <font>
      <sz val="12"/>
      <color theme="0" tint="-0.34998626667073579"/>
      <name val="Calibri"/>
      <family val="2"/>
      <scheme val="minor"/>
    </font>
    <font>
      <b/>
      <sz val="14"/>
      <color rgb="FF00B050"/>
      <name val="Calibri"/>
      <family val="2"/>
      <scheme val="minor"/>
    </font>
    <font>
      <b/>
      <sz val="16"/>
      <color rgb="FFFFFFFF"/>
      <name val="Calibri"/>
      <family val="2"/>
      <scheme val="minor"/>
    </font>
    <font>
      <b/>
      <sz val="16"/>
      <color rgb="FF00B050"/>
      <name val="Calibri"/>
      <family val="2"/>
      <scheme val="minor"/>
    </font>
    <font>
      <sz val="12"/>
      <color rgb="FF00B050"/>
      <name val="Calibri"/>
      <family val="2"/>
      <scheme val="minor"/>
    </font>
    <font>
      <b/>
      <sz val="16"/>
      <color theme="0"/>
      <name val="Calibri"/>
      <family val="2"/>
      <scheme val="minor"/>
    </font>
    <font>
      <b/>
      <sz val="16"/>
      <name val="Calibri"/>
      <family val="2"/>
      <scheme val="minor"/>
    </font>
    <font>
      <b/>
      <sz val="14"/>
      <name val="Calibri"/>
      <family val="2"/>
      <scheme val="minor"/>
    </font>
    <font>
      <b/>
      <sz val="12"/>
      <name val="Calibri"/>
      <family val="2"/>
      <scheme val="minor"/>
    </font>
    <font>
      <sz val="12"/>
      <color rgb="FF000000"/>
      <name val="Calibri"/>
      <family val="2"/>
    </font>
    <font>
      <sz val="14"/>
      <color rgb="FF000000"/>
      <name val="Calibri"/>
      <family val="2"/>
    </font>
    <font>
      <sz val="12"/>
      <color rgb="FF00B050"/>
      <name val="Calibri"/>
      <family val="2"/>
    </font>
    <font>
      <sz val="11"/>
      <color rgb="FF000000"/>
      <name val="Calibri"/>
      <family val="2"/>
    </font>
    <font>
      <b/>
      <sz val="16"/>
      <color rgb="FF000000"/>
      <name val="Calibri"/>
      <family val="2"/>
    </font>
    <font>
      <sz val="16"/>
      <color rgb="FF000000"/>
      <name val="Calibri"/>
      <family val="2"/>
    </font>
    <font>
      <sz val="12"/>
      <color theme="0" tint="-0.34998626667073579"/>
      <name val="Calibri"/>
      <family val="2"/>
    </font>
    <font>
      <sz val="9"/>
      <color rgb="FF000000"/>
      <name val="Calibri"/>
      <family val="2"/>
    </font>
    <font>
      <b/>
      <sz val="14"/>
      <name val="Calibri"/>
      <family val="2"/>
    </font>
    <font>
      <b/>
      <sz val="14"/>
      <color rgb="FF000000"/>
      <name val="Calibri"/>
      <family val="2"/>
    </font>
    <font>
      <b/>
      <sz val="12"/>
      <color rgb="FF00B050"/>
      <name val="Calibri"/>
      <family val="2"/>
      <scheme val="minor"/>
    </font>
    <font>
      <b/>
      <sz val="12"/>
      <color rgb="FFFF0000"/>
      <name val="Calibri"/>
      <family val="2"/>
      <scheme val="minor"/>
    </font>
    <font>
      <b/>
      <sz val="14"/>
      <color rgb="FFFF0000"/>
      <name val="Calibri"/>
      <family val="2"/>
      <scheme val="minor"/>
    </font>
    <font>
      <b/>
      <sz val="16"/>
      <color rgb="FFFF0000"/>
      <name val="Calibri"/>
      <family val="2"/>
      <scheme val="minor"/>
    </font>
  </fonts>
  <fills count="8">
    <fill>
      <patternFill patternType="none"/>
    </fill>
    <fill>
      <patternFill patternType="gray125"/>
    </fill>
    <fill>
      <patternFill patternType="solid">
        <fgColor rgb="FF003265"/>
      </patternFill>
    </fill>
    <fill>
      <patternFill patternType="solid">
        <fgColor rgb="FF002060"/>
        <bgColor indexed="64"/>
      </patternFill>
    </fill>
    <fill>
      <patternFill patternType="solid">
        <fgColor theme="0"/>
        <bgColor indexed="64"/>
      </patternFill>
    </fill>
    <fill>
      <patternFill patternType="solid">
        <fgColor theme="0" tint="-0.249977111117893"/>
        <bgColor indexed="64"/>
      </patternFill>
    </fill>
    <fill>
      <patternFill patternType="solid">
        <fgColor rgb="FF000000"/>
      </patternFill>
    </fill>
    <fill>
      <patternFill patternType="solid">
        <fgColor theme="0" tint="-0.149998474074526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dotted">
        <color theme="0"/>
      </left>
      <right style="dotted">
        <color theme="0"/>
      </right>
      <top style="medium">
        <color theme="1"/>
      </top>
      <bottom style="dotted">
        <color theme="0"/>
      </bottom>
      <diagonal/>
    </border>
    <border>
      <left style="dotted">
        <color theme="0"/>
      </left>
      <right/>
      <top style="medium">
        <color theme="1"/>
      </top>
      <bottom style="dotted">
        <color theme="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FFFFFF"/>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right style="medium">
        <color indexed="64"/>
      </right>
      <top style="medium">
        <color indexed="64"/>
      </top>
      <bottom/>
      <diagonal/>
    </border>
    <border>
      <left/>
      <right/>
      <top style="medium">
        <color indexed="64"/>
      </top>
      <bottom/>
      <diagonal/>
    </border>
    <border>
      <left style="medium">
        <color indexed="64"/>
      </left>
      <right style="dotted">
        <color theme="0"/>
      </right>
      <top/>
      <bottom/>
      <diagonal/>
    </border>
    <border>
      <left/>
      <right style="dotted">
        <color theme="0"/>
      </right>
      <top/>
      <bottom/>
      <diagonal/>
    </border>
    <border>
      <left style="dotted">
        <color theme="0"/>
      </left>
      <right style="dotted">
        <color theme="0"/>
      </right>
      <top/>
      <bottom/>
      <diagonal/>
    </border>
    <border>
      <left style="dotted">
        <color theme="0"/>
      </left>
      <right/>
      <top/>
      <bottom/>
      <diagonal/>
    </border>
    <border>
      <left style="dotted">
        <color theme="0"/>
      </left>
      <right style="thin">
        <color theme="0"/>
      </right>
      <top style="medium">
        <color indexed="64"/>
      </top>
      <bottom style="thin">
        <color indexed="64"/>
      </bottom>
      <diagonal/>
    </border>
    <border>
      <left style="thin">
        <color theme="0"/>
      </left>
      <right style="thin">
        <color theme="0"/>
      </right>
      <top style="thin">
        <color indexed="64"/>
      </top>
      <bottom style="thin">
        <color indexed="64"/>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s>
  <cellStyleXfs count="4">
    <xf numFmtId="0" fontId="0" fillId="0" borderId="0"/>
    <xf numFmtId="44" fontId="4" fillId="0" borderId="0" applyFont="0" applyFill="0" applyBorder="0" applyAlignment="0" applyProtection="0"/>
    <xf numFmtId="0" fontId="23" fillId="0" borderId="0"/>
    <xf numFmtId="44" fontId="23" fillId="0" borderId="0" applyFont="0" applyFill="0" applyBorder="0" applyAlignment="0" applyProtection="0"/>
  </cellStyleXfs>
  <cellXfs count="177">
    <xf numFmtId="0" fontId="0" fillId="0" borderId="0" xfId="0"/>
    <xf numFmtId="49" fontId="0" fillId="0" borderId="0" xfId="0" applyNumberFormat="1" applyAlignment="1">
      <alignment wrapText="1"/>
    </xf>
    <xf numFmtId="164" fontId="0" fillId="0" borderId="0" xfId="0" applyNumberFormat="1"/>
    <xf numFmtId="2" fontId="0" fillId="0" borderId="0" xfId="0" applyNumberFormat="1" applyAlignment="1">
      <alignment wrapText="1"/>
    </xf>
    <xf numFmtId="0" fontId="5" fillId="2" borderId="22" xfId="0" applyFont="1" applyFill="1" applyBorder="1" applyAlignment="1">
      <alignment horizontal="left" vertical="top" wrapText="1"/>
    </xf>
    <xf numFmtId="0" fontId="6" fillId="3" borderId="23" xfId="0" applyFont="1" applyFill="1" applyBorder="1" applyAlignment="1">
      <alignment horizontal="left" vertical="center" wrapText="1"/>
    </xf>
    <xf numFmtId="0" fontId="8" fillId="3" borderId="26" xfId="0" applyFont="1" applyFill="1" applyBorder="1" applyAlignment="1">
      <alignment horizontal="center" vertical="center" wrapText="1"/>
    </xf>
    <xf numFmtId="0" fontId="8" fillId="3" borderId="26" xfId="0" applyFont="1" applyFill="1" applyBorder="1" applyAlignment="1">
      <alignment horizontal="center" vertical="center"/>
    </xf>
    <xf numFmtId="0" fontId="9" fillId="0" borderId="1" xfId="0" applyFont="1" applyFill="1" applyBorder="1" applyAlignment="1">
      <alignment horizontal="left" vertical="top" wrapText="1"/>
    </xf>
    <xf numFmtId="0" fontId="9" fillId="4" borderId="1" xfId="0" applyFont="1" applyFill="1" applyBorder="1" applyAlignment="1">
      <alignment horizontal="left" vertical="top" wrapText="1"/>
    </xf>
    <xf numFmtId="165" fontId="9" fillId="0" borderId="1" xfId="0" applyNumberFormat="1" applyFont="1" applyFill="1" applyBorder="1" applyAlignment="1">
      <alignment horizontal="left" vertical="top" wrapText="1"/>
    </xf>
    <xf numFmtId="165" fontId="5" fillId="0" borderId="1" xfId="0" applyNumberFormat="1" applyFont="1" applyFill="1" applyBorder="1" applyAlignment="1">
      <alignment horizontal="left" vertical="top" wrapText="1"/>
    </xf>
    <xf numFmtId="165" fontId="9" fillId="0" borderId="2" xfId="0" applyNumberFormat="1" applyFont="1" applyFill="1" applyBorder="1" applyAlignment="1">
      <alignment horizontal="left" vertical="top" wrapText="1"/>
    </xf>
    <xf numFmtId="165" fontId="5" fillId="0" borderId="3" xfId="0" applyNumberFormat="1" applyFont="1" applyFill="1" applyBorder="1" applyAlignment="1">
      <alignment horizontal="left" vertical="top" wrapText="1"/>
    </xf>
    <xf numFmtId="166" fontId="6" fillId="2" borderId="28" xfId="1" applyNumberFormat="1" applyFont="1" applyFill="1" applyBorder="1" applyAlignment="1">
      <alignment horizontal="left" vertical="top" wrapText="1"/>
    </xf>
    <xf numFmtId="166" fontId="6" fillId="2" borderId="30" xfId="1" applyNumberFormat="1" applyFont="1" applyFill="1" applyBorder="1" applyAlignment="1">
      <alignment horizontal="left" vertical="top" wrapText="1" indent="1"/>
    </xf>
    <xf numFmtId="166" fontId="12" fillId="2" borderId="30" xfId="1" applyNumberFormat="1" applyFont="1" applyFill="1" applyBorder="1" applyAlignment="1">
      <alignment horizontal="left" vertical="top" wrapText="1" indent="1"/>
    </xf>
    <xf numFmtId="0" fontId="9" fillId="0" borderId="5" xfId="0" applyFont="1" applyFill="1" applyBorder="1" applyAlignment="1">
      <alignment vertical="top" wrapText="1"/>
    </xf>
    <xf numFmtId="0" fontId="5" fillId="0" borderId="1" xfId="0" applyFont="1" applyFill="1" applyBorder="1" applyAlignment="1">
      <alignment horizontal="left" vertical="top" wrapText="1"/>
    </xf>
    <xf numFmtId="0" fontId="9" fillId="0" borderId="6" xfId="0" applyFont="1" applyFill="1" applyBorder="1" applyAlignment="1">
      <alignment vertical="top" wrapText="1"/>
    </xf>
    <xf numFmtId="0" fontId="9" fillId="0" borderId="5"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6" xfId="0" applyFont="1" applyFill="1" applyBorder="1" applyAlignment="1">
      <alignment horizontal="left" vertical="top" wrapText="1"/>
    </xf>
    <xf numFmtId="165" fontId="9" fillId="5" borderId="8" xfId="0" applyNumberFormat="1" applyFont="1" applyFill="1" applyBorder="1" applyAlignment="1">
      <alignment horizontal="left" vertical="top" wrapText="1"/>
    </xf>
    <xf numFmtId="166" fontId="6" fillId="2" borderId="31" xfId="0" applyNumberFormat="1" applyFont="1" applyFill="1" applyBorder="1" applyAlignment="1">
      <alignment horizontal="left" vertical="top" wrapText="1"/>
    </xf>
    <xf numFmtId="166" fontId="12" fillId="2" borderId="31" xfId="0" applyNumberFormat="1" applyFont="1" applyFill="1" applyBorder="1" applyAlignment="1">
      <alignment horizontal="left" vertical="top" wrapText="1"/>
    </xf>
    <xf numFmtId="166" fontId="13" fillId="6" borderId="33" xfId="0" applyNumberFormat="1" applyFont="1" applyFill="1" applyBorder="1" applyAlignment="1">
      <alignment horizontal="left" vertical="top" wrapText="1"/>
    </xf>
    <xf numFmtId="166" fontId="14" fillId="6" borderId="33" xfId="0" applyNumberFormat="1" applyFont="1" applyFill="1" applyBorder="1" applyAlignment="1">
      <alignment horizontal="left" vertical="top" wrapText="1"/>
    </xf>
    <xf numFmtId="165" fontId="9" fillId="0" borderId="10" xfId="0" applyNumberFormat="1" applyFont="1" applyFill="1" applyBorder="1" applyAlignment="1">
      <alignment horizontal="left" vertical="top" wrapText="1"/>
    </xf>
    <xf numFmtId="0" fontId="9" fillId="0" borderId="24" xfId="0" applyFont="1" applyFill="1" applyBorder="1" applyAlignment="1">
      <alignment vertical="top" wrapText="1"/>
    </xf>
    <xf numFmtId="0" fontId="9" fillId="0" borderId="1" xfId="0" applyFont="1" applyFill="1" applyBorder="1" applyAlignment="1">
      <alignment vertical="top" wrapText="1"/>
    </xf>
    <xf numFmtId="0" fontId="9" fillId="0" borderId="11" xfId="0" applyFont="1" applyFill="1" applyBorder="1" applyAlignment="1">
      <alignment vertical="top" wrapText="1"/>
    </xf>
    <xf numFmtId="167" fontId="5" fillId="0" borderId="1" xfId="1" applyNumberFormat="1" applyFont="1" applyFill="1" applyBorder="1" applyAlignment="1">
      <alignment horizontal="left" vertical="top" wrapText="1"/>
    </xf>
    <xf numFmtId="167" fontId="11" fillId="0" borderId="1" xfId="1" applyNumberFormat="1" applyFont="1" applyFill="1" applyBorder="1" applyAlignment="1">
      <alignment horizontal="left" vertical="top" wrapText="1"/>
    </xf>
    <xf numFmtId="167" fontId="5" fillId="0" borderId="1" xfId="0" applyNumberFormat="1" applyFont="1" applyFill="1" applyBorder="1" applyAlignment="1">
      <alignment horizontal="left" vertical="top" wrapText="1"/>
    </xf>
    <xf numFmtId="167" fontId="11" fillId="0" borderId="5" xfId="0" applyNumberFormat="1" applyFont="1" applyFill="1" applyBorder="1" applyAlignment="1">
      <alignment horizontal="left" vertical="top" wrapText="1"/>
    </xf>
    <xf numFmtId="167" fontId="11" fillId="0" borderId="1" xfId="0" applyNumberFormat="1" applyFont="1" applyFill="1" applyBorder="1" applyAlignment="1">
      <alignment horizontal="left" vertical="top" wrapText="1"/>
    </xf>
    <xf numFmtId="167" fontId="15" fillId="0" borderId="1" xfId="0" applyNumberFormat="1" applyFont="1" applyFill="1" applyBorder="1" applyAlignment="1">
      <alignment horizontal="left" vertical="top" wrapText="1"/>
    </xf>
    <xf numFmtId="167" fontId="11" fillId="0" borderId="2" xfId="0" applyNumberFormat="1" applyFont="1" applyFill="1" applyBorder="1" applyAlignment="1">
      <alignment horizontal="left" vertical="top" wrapText="1"/>
    </xf>
    <xf numFmtId="167" fontId="5" fillId="0" borderId="5" xfId="0" applyNumberFormat="1" applyFont="1" applyFill="1" applyBorder="1" applyAlignment="1">
      <alignment horizontal="left" vertical="top" wrapText="1"/>
    </xf>
    <xf numFmtId="167" fontId="15" fillId="0" borderId="5" xfId="0" applyNumberFormat="1" applyFont="1" applyFill="1" applyBorder="1" applyAlignment="1">
      <alignment horizontal="left" vertical="top" wrapText="1"/>
    </xf>
    <xf numFmtId="167" fontId="9" fillId="0" borderId="1" xfId="0" applyNumberFormat="1" applyFont="1" applyFill="1" applyBorder="1" applyAlignment="1">
      <alignment horizontal="left" vertical="top" wrapText="1"/>
    </xf>
    <xf numFmtId="167" fontId="15" fillId="0" borderId="2" xfId="0" applyNumberFormat="1" applyFont="1" applyFill="1" applyBorder="1" applyAlignment="1">
      <alignment horizontal="left" vertical="top" wrapText="1"/>
    </xf>
    <xf numFmtId="167" fontId="5" fillId="0" borderId="2" xfId="0" applyNumberFormat="1" applyFont="1" applyFill="1" applyBorder="1" applyAlignment="1">
      <alignment horizontal="left" vertical="top" wrapText="1"/>
    </xf>
    <xf numFmtId="167" fontId="5" fillId="0" borderId="7" xfId="0" applyNumberFormat="1" applyFont="1" applyFill="1" applyBorder="1" applyAlignment="1">
      <alignment horizontal="left" vertical="top" wrapText="1"/>
    </xf>
    <xf numFmtId="167" fontId="9" fillId="0" borderId="5" xfId="0" applyNumberFormat="1" applyFont="1" applyFill="1" applyBorder="1" applyAlignment="1">
      <alignment horizontal="left" vertical="top" wrapText="1"/>
    </xf>
    <xf numFmtId="167" fontId="5" fillId="0" borderId="6" xfId="0" applyNumberFormat="1" applyFont="1" applyFill="1" applyBorder="1" applyAlignment="1">
      <alignment horizontal="left" vertical="top" wrapText="1"/>
    </xf>
    <xf numFmtId="167" fontId="11" fillId="0" borderId="6" xfId="0" applyNumberFormat="1" applyFont="1" applyFill="1" applyBorder="1" applyAlignment="1">
      <alignment horizontal="left" vertical="top" wrapText="1"/>
    </xf>
    <xf numFmtId="167" fontId="9" fillId="0" borderId="6" xfId="0" applyNumberFormat="1" applyFont="1" applyFill="1" applyBorder="1" applyAlignment="1">
      <alignment horizontal="left" vertical="top" wrapText="1"/>
    </xf>
    <xf numFmtId="167" fontId="9" fillId="0" borderId="2" xfId="0" applyNumberFormat="1" applyFont="1" applyFill="1" applyBorder="1" applyAlignment="1">
      <alignment horizontal="left" vertical="top" wrapText="1"/>
    </xf>
    <xf numFmtId="167" fontId="9" fillId="4" borderId="1" xfId="0" applyNumberFormat="1" applyFont="1" applyFill="1" applyBorder="1" applyAlignment="1">
      <alignment horizontal="left" vertical="top" wrapText="1"/>
    </xf>
    <xf numFmtId="167" fontId="9" fillId="4" borderId="5" xfId="0" applyNumberFormat="1" applyFont="1" applyFill="1" applyBorder="1" applyAlignment="1">
      <alignment horizontal="left" vertical="top" wrapText="1"/>
    </xf>
    <xf numFmtId="167" fontId="9" fillId="4" borderId="3" xfId="0" applyNumberFormat="1" applyFont="1" applyFill="1" applyBorder="1" applyAlignment="1">
      <alignment horizontal="left" vertical="top" wrapText="1"/>
    </xf>
    <xf numFmtId="167" fontId="9" fillId="0" borderId="1" xfId="1" applyNumberFormat="1" applyFont="1" applyFill="1" applyBorder="1" applyAlignment="1">
      <alignment horizontal="left" vertical="top" wrapText="1"/>
    </xf>
    <xf numFmtId="166" fontId="6" fillId="2" borderId="34" xfId="0" applyNumberFormat="1" applyFont="1" applyFill="1" applyBorder="1" applyAlignment="1">
      <alignment horizontal="left" vertical="top" wrapText="1"/>
    </xf>
    <xf numFmtId="166" fontId="7" fillId="2" borderId="31" xfId="0" applyNumberFormat="1" applyFont="1" applyFill="1" applyBorder="1" applyAlignment="1">
      <alignment horizontal="left" vertical="top" wrapText="1"/>
    </xf>
    <xf numFmtId="166" fontId="7" fillId="2" borderId="34" xfId="0" applyNumberFormat="1" applyFont="1" applyFill="1" applyBorder="1" applyAlignment="1">
      <alignment horizontal="left" vertical="top" wrapText="1"/>
    </xf>
    <xf numFmtId="166" fontId="16" fillId="6" borderId="33" xfId="0" applyNumberFormat="1" applyFont="1" applyFill="1" applyBorder="1" applyAlignment="1">
      <alignment horizontal="left" vertical="top" wrapText="1"/>
    </xf>
    <xf numFmtId="166" fontId="7" fillId="2" borderId="0" xfId="1" applyNumberFormat="1" applyFont="1" applyFill="1" applyBorder="1" applyAlignment="1">
      <alignment horizontal="left" vertical="top" wrapText="1" indent="1"/>
    </xf>
    <xf numFmtId="0" fontId="9" fillId="0" borderId="1"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1" xfId="0" applyFont="1" applyFill="1" applyBorder="1" applyAlignment="1">
      <alignment horizontal="left" vertical="top" wrapText="1"/>
    </xf>
    <xf numFmtId="0" fontId="6" fillId="3" borderId="0" xfId="0" applyFont="1" applyFill="1" applyBorder="1" applyAlignment="1">
      <alignment horizontal="left" vertical="top" wrapText="1"/>
    </xf>
    <xf numFmtId="0" fontId="7" fillId="3" borderId="24" xfId="0" applyFont="1" applyFill="1" applyBorder="1" applyAlignment="1">
      <alignment horizontal="left" vertical="top" wrapText="1"/>
    </xf>
    <xf numFmtId="0" fontId="6" fillId="3" borderId="25" xfId="0" applyFont="1" applyFill="1" applyBorder="1" applyAlignment="1">
      <alignment horizontal="left" vertical="top" wrapText="1"/>
    </xf>
    <xf numFmtId="0" fontId="8" fillId="3" borderId="27" xfId="0" applyFont="1" applyFill="1" applyBorder="1" applyAlignment="1">
      <alignment horizontal="center" vertical="top" wrapText="1"/>
    </xf>
    <xf numFmtId="0" fontId="8" fillId="3" borderId="26" xfId="0" applyFont="1" applyFill="1" applyBorder="1" applyAlignment="1">
      <alignment horizontal="center" vertical="top" wrapText="1"/>
    </xf>
    <xf numFmtId="166" fontId="7" fillId="2" borderId="30" xfId="1" applyNumberFormat="1" applyFont="1" applyFill="1" applyBorder="1" applyAlignment="1">
      <alignment horizontal="left" vertical="top" wrapText="1" indent="1"/>
    </xf>
    <xf numFmtId="165" fontId="9" fillId="0" borderId="1" xfId="1" applyNumberFormat="1" applyFont="1" applyFill="1" applyBorder="1" applyAlignment="1">
      <alignment horizontal="left" vertical="top" wrapText="1"/>
    </xf>
    <xf numFmtId="167" fontId="9" fillId="0" borderId="12" xfId="0" applyNumberFormat="1" applyFont="1" applyFill="1" applyBorder="1" applyAlignment="1">
      <alignment horizontal="left" vertical="top" wrapText="1"/>
    </xf>
    <xf numFmtId="167" fontId="9" fillId="0" borderId="7" xfId="0" applyNumberFormat="1" applyFont="1" applyFill="1" applyBorder="1" applyAlignment="1">
      <alignment horizontal="left" vertical="top" wrapText="1"/>
    </xf>
    <xf numFmtId="167" fontId="9" fillId="0" borderId="10" xfId="0" applyNumberFormat="1" applyFont="1" applyFill="1" applyBorder="1" applyAlignment="1">
      <alignment horizontal="left" vertical="top" wrapText="1"/>
    </xf>
    <xf numFmtId="165" fontId="19" fillId="5" borderId="8" xfId="0" applyNumberFormat="1" applyFont="1" applyFill="1" applyBorder="1" applyAlignment="1">
      <alignment horizontal="left" vertical="top" wrapText="1"/>
    </xf>
    <xf numFmtId="167" fontId="9" fillId="0" borderId="13" xfId="0" applyNumberFormat="1" applyFont="1" applyFill="1" applyBorder="1" applyAlignment="1">
      <alignment horizontal="left" vertical="top" wrapText="1"/>
    </xf>
    <xf numFmtId="167" fontId="9" fillId="0" borderId="8" xfId="0" applyNumberFormat="1" applyFont="1" applyFill="1" applyBorder="1" applyAlignment="1">
      <alignment horizontal="left" vertical="top" wrapText="1"/>
    </xf>
    <xf numFmtId="165" fontId="19" fillId="5" borderId="15" xfId="0" applyNumberFormat="1" applyFont="1" applyFill="1" applyBorder="1" applyAlignment="1">
      <alignment horizontal="left" vertical="top" wrapText="1"/>
    </xf>
    <xf numFmtId="0" fontId="9" fillId="0" borderId="25" xfId="0" applyFont="1" applyFill="1" applyBorder="1" applyAlignment="1">
      <alignment vertical="top" wrapText="1"/>
    </xf>
    <xf numFmtId="167" fontId="0" fillId="0" borderId="0" xfId="0" applyNumberFormat="1"/>
    <xf numFmtId="0" fontId="25" fillId="0" borderId="0" xfId="2" applyFont="1" applyFill="1" applyAlignment="1">
      <alignment horizontal="center"/>
    </xf>
    <xf numFmtId="0" fontId="8" fillId="3" borderId="41" xfId="2" applyFont="1" applyFill="1" applyBorder="1" applyAlignment="1">
      <alignment horizontal="center" vertical="top"/>
    </xf>
    <xf numFmtId="0" fontId="8" fillId="3" borderId="42" xfId="2" applyFont="1" applyFill="1" applyBorder="1" applyAlignment="1">
      <alignment horizontal="center" vertical="top" wrapText="1"/>
    </xf>
    <xf numFmtId="0" fontId="8" fillId="3" borderId="43" xfId="2" applyFont="1" applyFill="1" applyBorder="1" applyAlignment="1">
      <alignment horizontal="center" vertical="top"/>
    </xf>
    <xf numFmtId="0" fontId="8" fillId="3" borderId="44" xfId="2" applyFont="1" applyFill="1" applyBorder="1" applyAlignment="1">
      <alignment horizontal="center" vertical="top" wrapText="1"/>
    </xf>
    <xf numFmtId="0" fontId="8" fillId="3" borderId="45" xfId="2" applyFont="1" applyFill="1" applyBorder="1" applyAlignment="1">
      <alignment horizontal="center" vertical="top" wrapText="1"/>
    </xf>
    <xf numFmtId="0" fontId="8" fillId="3" borderId="46" xfId="2" applyFont="1" applyFill="1" applyBorder="1" applyAlignment="1">
      <alignment horizontal="center" vertical="top" wrapText="1"/>
    </xf>
    <xf numFmtId="0" fontId="8" fillId="3" borderId="3" xfId="2" applyFont="1" applyFill="1" applyBorder="1" applyAlignment="1">
      <alignment horizontal="center" vertical="top" wrapText="1"/>
    </xf>
    <xf numFmtId="0" fontId="25" fillId="0" borderId="0" xfId="2" applyFont="1" applyFill="1" applyAlignment="1">
      <alignment horizontal="center" vertical="center"/>
    </xf>
    <xf numFmtId="0" fontId="20" fillId="0" borderId="1" xfId="2" applyFont="1" applyFill="1" applyBorder="1" applyAlignment="1">
      <alignment horizontal="left" vertical="top"/>
    </xf>
    <xf numFmtId="0" fontId="3" fillId="0" borderId="1" xfId="2" applyFont="1" applyFill="1" applyBorder="1" applyAlignment="1">
      <alignment horizontal="center" vertical="top"/>
    </xf>
    <xf numFmtId="6" fontId="20" fillId="0" borderId="1" xfId="3" applyNumberFormat="1" applyFont="1" applyFill="1" applyBorder="1" applyAlignment="1">
      <alignment horizontal="left" vertical="top"/>
    </xf>
    <xf numFmtId="6" fontId="22" fillId="0" borderId="1" xfId="3" applyNumberFormat="1" applyFont="1" applyFill="1" applyBorder="1" applyAlignment="1">
      <alignment horizontal="left" vertical="top"/>
    </xf>
    <xf numFmtId="6" fontId="26" fillId="0" borderId="1" xfId="3" applyNumberFormat="1" applyFont="1" applyFill="1" applyBorder="1" applyAlignment="1">
      <alignment horizontal="left" vertical="top"/>
    </xf>
    <xf numFmtId="0" fontId="21" fillId="0" borderId="1" xfId="2" applyFont="1" applyFill="1" applyBorder="1" applyAlignment="1">
      <alignment horizontal="center" vertical="top"/>
    </xf>
    <xf numFmtId="0" fontId="27" fillId="0" borderId="1" xfId="2" applyFont="1" applyFill="1" applyBorder="1" applyAlignment="1">
      <alignment horizontal="left" vertical="top" wrapText="1"/>
    </xf>
    <xf numFmtId="0" fontId="20" fillId="0" borderId="0" xfId="2" applyFont="1" applyFill="1" applyAlignment="1">
      <alignment horizontal="left"/>
    </xf>
    <xf numFmtId="6" fontId="21" fillId="0" borderId="1" xfId="3" applyNumberFormat="1" applyFont="1" applyFill="1" applyBorder="1" applyAlignment="1">
      <alignment horizontal="left" vertical="top" wrapText="1"/>
    </xf>
    <xf numFmtId="6" fontId="20" fillId="0" borderId="1" xfId="3" applyNumberFormat="1" applyFont="1" applyFill="1" applyBorder="1" applyAlignment="1">
      <alignment horizontal="left" vertical="top" wrapText="1"/>
    </xf>
    <xf numFmtId="169" fontId="8" fillId="3" borderId="47" xfId="3" applyNumberFormat="1" applyFont="1" applyFill="1" applyBorder="1" applyAlignment="1">
      <alignment horizontal="center"/>
    </xf>
    <xf numFmtId="0" fontId="23" fillId="0" borderId="0" xfId="2"/>
    <xf numFmtId="169" fontId="28" fillId="0" borderId="48" xfId="3" applyNumberFormat="1" applyFont="1" applyFill="1" applyBorder="1" applyAlignment="1">
      <alignment horizontal="center"/>
    </xf>
    <xf numFmtId="169" fontId="29" fillId="0" borderId="49" xfId="3" applyNumberFormat="1" applyFont="1" applyFill="1" applyBorder="1" applyAlignment="1">
      <alignment horizontal="center"/>
    </xf>
    <xf numFmtId="0" fontId="25" fillId="0" borderId="0" xfId="2" applyFont="1" applyFill="1" applyAlignment="1">
      <alignment horizontal="center" wrapText="1"/>
    </xf>
    <xf numFmtId="0" fontId="20" fillId="0" borderId="1" xfId="2" applyFont="1" applyFill="1" applyBorder="1" applyAlignment="1">
      <alignment horizontal="left" vertical="top" wrapText="1"/>
    </xf>
    <xf numFmtId="0" fontId="3" fillId="0" borderId="1" xfId="2" applyFont="1" applyFill="1" applyBorder="1" applyAlignment="1">
      <alignment horizontal="center" vertical="top" wrapText="1"/>
    </xf>
    <xf numFmtId="0" fontId="8" fillId="3" borderId="0" xfId="0" applyFont="1" applyFill="1" applyBorder="1" applyAlignment="1">
      <alignment horizontal="center" vertical="top" wrapText="1"/>
    </xf>
    <xf numFmtId="167" fontId="30" fillId="0" borderId="5" xfId="0" applyNumberFormat="1" applyFont="1" applyFill="1" applyBorder="1" applyAlignment="1">
      <alignment horizontal="left" vertical="top" wrapText="1"/>
    </xf>
    <xf numFmtId="167" fontId="10" fillId="0" borderId="1" xfId="0" applyNumberFormat="1" applyFont="1" applyFill="1" applyBorder="1" applyAlignment="1">
      <alignment horizontal="left" vertical="top" wrapText="1"/>
    </xf>
    <xf numFmtId="167" fontId="30" fillId="0" borderId="1" xfId="0" applyNumberFormat="1" applyFont="1" applyFill="1" applyBorder="1" applyAlignment="1">
      <alignment horizontal="left" vertical="top" wrapText="1"/>
    </xf>
    <xf numFmtId="167" fontId="30" fillId="0" borderId="2" xfId="0" applyNumberFormat="1" applyFont="1" applyFill="1" applyBorder="1" applyAlignment="1">
      <alignment horizontal="left" vertical="top" wrapText="1"/>
    </xf>
    <xf numFmtId="167" fontId="30" fillId="0" borderId="7" xfId="0" applyNumberFormat="1" applyFont="1" applyFill="1" applyBorder="1" applyAlignment="1">
      <alignment horizontal="left" vertical="top" wrapText="1"/>
    </xf>
    <xf numFmtId="167" fontId="30" fillId="0" borderId="12" xfId="0" applyNumberFormat="1" applyFont="1" applyFill="1" applyBorder="1" applyAlignment="1">
      <alignment horizontal="left" vertical="top" wrapText="1"/>
    </xf>
    <xf numFmtId="167" fontId="31" fillId="0" borderId="7" xfId="0" applyNumberFormat="1" applyFont="1" applyFill="1" applyBorder="1" applyAlignment="1">
      <alignment horizontal="left" vertical="top" wrapText="1"/>
    </xf>
    <xf numFmtId="167" fontId="31" fillId="0" borderId="1" xfId="0" applyNumberFormat="1" applyFont="1" applyFill="1" applyBorder="1" applyAlignment="1">
      <alignment horizontal="left" vertical="top" wrapText="1"/>
    </xf>
    <xf numFmtId="167" fontId="31" fillId="0" borderId="12" xfId="0" applyNumberFormat="1" applyFont="1" applyFill="1" applyBorder="1" applyAlignment="1">
      <alignment horizontal="left" vertical="top" wrapText="1"/>
    </xf>
    <xf numFmtId="167" fontId="30" fillId="0" borderId="10" xfId="0" applyNumberFormat="1" applyFont="1" applyFill="1" applyBorder="1" applyAlignment="1">
      <alignment horizontal="left" vertical="top" wrapText="1"/>
    </xf>
    <xf numFmtId="165" fontId="9" fillId="0" borderId="6" xfId="0" applyNumberFormat="1" applyFont="1" applyFill="1" applyBorder="1" applyAlignment="1">
      <alignment horizontal="left" vertical="top" wrapText="1"/>
    </xf>
    <xf numFmtId="165" fontId="9" fillId="0" borderId="13" xfId="0" applyNumberFormat="1" applyFont="1" applyFill="1" applyBorder="1" applyAlignment="1">
      <alignment horizontal="left" vertical="top" wrapText="1"/>
    </xf>
    <xf numFmtId="166" fontId="32" fillId="2" borderId="31" xfId="0" applyNumberFormat="1" applyFont="1" applyFill="1" applyBorder="1" applyAlignment="1">
      <alignment horizontal="left" vertical="top" wrapText="1"/>
    </xf>
    <xf numFmtId="166" fontId="32" fillId="2" borderId="32" xfId="0" applyNumberFormat="1" applyFont="1" applyFill="1" applyBorder="1" applyAlignment="1">
      <alignment horizontal="left" vertical="top" wrapText="1"/>
    </xf>
    <xf numFmtId="165" fontId="31" fillId="0" borderId="10" xfId="0" applyNumberFormat="1" applyFont="1" applyFill="1" applyBorder="1" applyAlignment="1">
      <alignment horizontal="left" vertical="top" wrapText="1"/>
    </xf>
    <xf numFmtId="166" fontId="32" fillId="2" borderId="34" xfId="0" applyNumberFormat="1" applyFont="1" applyFill="1" applyBorder="1" applyAlignment="1">
      <alignment horizontal="left" vertical="top" wrapText="1"/>
    </xf>
    <xf numFmtId="166" fontId="32" fillId="2" borderId="22" xfId="0" applyNumberFormat="1" applyFont="1" applyFill="1" applyBorder="1" applyAlignment="1">
      <alignment horizontal="left" vertical="top" wrapText="1"/>
    </xf>
    <xf numFmtId="167" fontId="9" fillId="7" borderId="1" xfId="0" applyNumberFormat="1" applyFont="1" applyFill="1" applyBorder="1" applyAlignment="1">
      <alignment horizontal="left" vertical="top" wrapText="1"/>
    </xf>
    <xf numFmtId="167" fontId="9" fillId="7" borderId="7" xfId="0" applyNumberFormat="1" applyFont="1" applyFill="1" applyBorder="1" applyAlignment="1">
      <alignment horizontal="left" vertical="top" wrapText="1"/>
    </xf>
    <xf numFmtId="165" fontId="30" fillId="5" borderId="9" xfId="0" applyNumberFormat="1" applyFont="1" applyFill="1" applyBorder="1" applyAlignment="1">
      <alignment horizontal="left" vertical="top" wrapText="1"/>
    </xf>
    <xf numFmtId="167" fontId="5" fillId="7" borderId="1" xfId="0" applyNumberFormat="1" applyFont="1" applyFill="1" applyBorder="1" applyAlignment="1">
      <alignment horizontal="left" vertical="top" wrapText="1"/>
    </xf>
    <xf numFmtId="167" fontId="9" fillId="7" borderId="2" xfId="0" applyNumberFormat="1" applyFont="1" applyFill="1" applyBorder="1" applyAlignment="1">
      <alignment horizontal="left" vertical="top" wrapText="1"/>
    </xf>
    <xf numFmtId="167" fontId="5" fillId="7" borderId="2" xfId="0" applyNumberFormat="1" applyFont="1" applyFill="1" applyBorder="1" applyAlignment="1">
      <alignment horizontal="left" vertical="top" wrapText="1"/>
    </xf>
    <xf numFmtId="167" fontId="9" fillId="7" borderId="10" xfId="0" applyNumberFormat="1" applyFont="1" applyFill="1" applyBorder="1" applyAlignment="1">
      <alignment horizontal="left" vertical="top" wrapText="1"/>
    </xf>
    <xf numFmtId="165" fontId="9" fillId="7" borderId="3" xfId="0" applyNumberFormat="1" applyFont="1" applyFill="1" applyBorder="1" applyAlignment="1">
      <alignment horizontal="left" vertical="top" wrapText="1"/>
    </xf>
    <xf numFmtId="165" fontId="9" fillId="7" borderId="4" xfId="0" applyNumberFormat="1" applyFont="1" applyFill="1" applyBorder="1" applyAlignment="1">
      <alignment horizontal="left" vertical="top" wrapText="1"/>
    </xf>
    <xf numFmtId="165" fontId="9" fillId="7" borderId="1" xfId="0" applyNumberFormat="1" applyFont="1" applyFill="1" applyBorder="1" applyAlignment="1">
      <alignment horizontal="left" vertical="top" wrapText="1"/>
    </xf>
    <xf numFmtId="167" fontId="30" fillId="4" borderId="1" xfId="0" applyNumberFormat="1" applyFont="1" applyFill="1" applyBorder="1" applyAlignment="1">
      <alignment horizontal="left" vertical="top" wrapText="1"/>
    </xf>
    <xf numFmtId="166" fontId="32" fillId="2" borderId="0" xfId="1" applyNumberFormat="1" applyFont="1" applyFill="1" applyBorder="1" applyAlignment="1">
      <alignment horizontal="left" vertical="top" wrapText="1" indent="1"/>
    </xf>
    <xf numFmtId="167" fontId="31" fillId="0" borderId="5" xfId="0" applyNumberFormat="1" applyFont="1" applyFill="1" applyBorder="1" applyAlignment="1">
      <alignment horizontal="left" vertical="top" wrapText="1"/>
    </xf>
    <xf numFmtId="165" fontId="31" fillId="5" borderId="8" xfId="0" applyNumberFormat="1" applyFont="1" applyFill="1" applyBorder="1" applyAlignment="1">
      <alignment horizontal="left" vertical="top" wrapText="1"/>
    </xf>
    <xf numFmtId="167" fontId="31" fillId="0" borderId="2" xfId="0" applyNumberFormat="1" applyFont="1" applyFill="1" applyBorder="1" applyAlignment="1">
      <alignment horizontal="left" vertical="top" wrapText="1"/>
    </xf>
    <xf numFmtId="165" fontId="31" fillId="5" borderId="9" xfId="0" applyNumberFormat="1" applyFont="1" applyFill="1" applyBorder="1" applyAlignment="1">
      <alignment horizontal="left" vertical="top" wrapText="1"/>
    </xf>
    <xf numFmtId="165" fontId="30" fillId="5" borderId="8" xfId="0" applyNumberFormat="1" applyFont="1" applyFill="1" applyBorder="1" applyAlignment="1">
      <alignment horizontal="left" vertical="top" wrapText="1"/>
    </xf>
    <xf numFmtId="165" fontId="31" fillId="0" borderId="2" xfId="0" applyNumberFormat="1" applyFont="1" applyFill="1" applyBorder="1" applyAlignment="1">
      <alignment horizontal="left" vertical="top" wrapText="1"/>
    </xf>
    <xf numFmtId="165" fontId="31" fillId="0" borderId="1" xfId="0" applyNumberFormat="1" applyFont="1" applyFill="1" applyBorder="1" applyAlignment="1">
      <alignment horizontal="left" vertical="top" wrapText="1"/>
    </xf>
    <xf numFmtId="166" fontId="32" fillId="2" borderId="28" xfId="1" applyNumberFormat="1" applyFont="1" applyFill="1" applyBorder="1" applyAlignment="1">
      <alignment horizontal="left" vertical="top" wrapText="1"/>
    </xf>
    <xf numFmtId="166" fontId="33" fillId="6" borderId="33" xfId="0" applyNumberFormat="1" applyFont="1" applyFill="1" applyBorder="1" applyAlignment="1">
      <alignment horizontal="left" vertical="top" wrapText="1"/>
    </xf>
    <xf numFmtId="165" fontId="9" fillId="5" borderId="1" xfId="0" applyNumberFormat="1" applyFont="1" applyFill="1" applyBorder="1" applyAlignment="1">
      <alignment horizontal="left" vertical="top" wrapText="1"/>
    </xf>
    <xf numFmtId="166" fontId="12" fillId="2" borderId="0" xfId="1" applyNumberFormat="1" applyFont="1" applyFill="1" applyBorder="1" applyAlignment="1">
      <alignment horizontal="left" vertical="top" wrapText="1" indent="1"/>
    </xf>
    <xf numFmtId="167" fontId="9" fillId="7" borderId="6" xfId="0" applyNumberFormat="1" applyFont="1" applyFill="1" applyBorder="1" applyAlignment="1">
      <alignment horizontal="left" vertical="top" wrapText="1"/>
    </xf>
    <xf numFmtId="167" fontId="9" fillId="7" borderId="13" xfId="0" applyNumberFormat="1" applyFont="1" applyFill="1" applyBorder="1" applyAlignment="1">
      <alignment horizontal="left" vertical="top" wrapText="1"/>
    </xf>
    <xf numFmtId="167" fontId="9" fillId="7" borderId="5" xfId="0" applyNumberFormat="1" applyFont="1" applyFill="1" applyBorder="1" applyAlignment="1">
      <alignment horizontal="left" vertical="top" wrapText="1"/>
    </xf>
    <xf numFmtId="167" fontId="9" fillId="7" borderId="14" xfId="0" applyNumberFormat="1" applyFont="1" applyFill="1" applyBorder="1" applyAlignment="1">
      <alignment horizontal="left" vertical="top" wrapText="1"/>
    </xf>
    <xf numFmtId="165" fontId="9" fillId="0" borderId="8" xfId="0" applyNumberFormat="1" applyFont="1" applyFill="1" applyBorder="1" applyAlignment="1">
      <alignment horizontal="left" vertical="top" wrapText="1"/>
    </xf>
    <xf numFmtId="165" fontId="9" fillId="5" borderId="7" xfId="0" applyNumberFormat="1" applyFont="1" applyFill="1" applyBorder="1" applyAlignment="1">
      <alignment horizontal="left" vertical="top" wrapText="1"/>
    </xf>
    <xf numFmtId="0" fontId="17" fillId="0" borderId="0" xfId="0" applyFont="1" applyFill="1" applyBorder="1" applyAlignment="1">
      <alignment horizontal="center" vertical="center"/>
    </xf>
    <xf numFmtId="0" fontId="9" fillId="0" borderId="16" xfId="0" applyFont="1" applyFill="1" applyBorder="1" applyAlignment="1">
      <alignment horizontal="left" vertical="top" wrapText="1"/>
    </xf>
    <xf numFmtId="0" fontId="9" fillId="0" borderId="6" xfId="0" applyFont="1" applyFill="1" applyBorder="1" applyAlignment="1">
      <alignment horizontal="left" vertical="top" wrapText="1"/>
    </xf>
    <xf numFmtId="0" fontId="19" fillId="5" borderId="17" xfId="0" applyFont="1" applyFill="1" applyBorder="1" applyAlignment="1">
      <alignment horizontal="left" vertical="top" wrapText="1"/>
    </xf>
    <xf numFmtId="0" fontId="19" fillId="5" borderId="18" xfId="0" applyFont="1" applyFill="1" applyBorder="1" applyAlignment="1">
      <alignment horizontal="left" vertical="top" wrapText="1"/>
    </xf>
    <xf numFmtId="0" fontId="19" fillId="5" borderId="19" xfId="0" applyFont="1" applyFill="1" applyBorder="1" applyAlignment="1">
      <alignment horizontal="left" vertical="top" wrapText="1"/>
    </xf>
    <xf numFmtId="0" fontId="18" fillId="2" borderId="22" xfId="0" applyFont="1" applyFill="1" applyBorder="1" applyAlignment="1">
      <alignment horizontal="left" vertical="top" wrapText="1"/>
    </xf>
    <xf numFmtId="0" fontId="18" fillId="2" borderId="35" xfId="0" applyFont="1" applyFill="1" applyBorder="1" applyAlignment="1">
      <alignment horizontal="left" vertical="top" wrapText="1"/>
    </xf>
    <xf numFmtId="0" fontId="18" fillId="2" borderId="36" xfId="0" applyFont="1" applyFill="1" applyBorder="1" applyAlignment="1">
      <alignment horizontal="left" vertical="top" wrapText="1"/>
    </xf>
    <xf numFmtId="0" fontId="13" fillId="6" borderId="23" xfId="0" applyFont="1" applyFill="1" applyBorder="1" applyAlignment="1">
      <alignment horizontal="left" vertical="top" wrapText="1"/>
    </xf>
    <xf numFmtId="0" fontId="13" fillId="6" borderId="37" xfId="0" applyFont="1" applyFill="1" applyBorder="1" applyAlignment="1">
      <alignment horizontal="left" vertical="top" wrapText="1"/>
    </xf>
    <xf numFmtId="0" fontId="17" fillId="6" borderId="37" xfId="0" applyFont="1" applyFill="1" applyBorder="1" applyAlignment="1">
      <alignment horizontal="left" vertical="top" wrapText="1"/>
    </xf>
    <xf numFmtId="0" fontId="6" fillId="2" borderId="20" xfId="0" applyFont="1" applyFill="1" applyBorder="1" applyAlignment="1">
      <alignment horizontal="left" vertical="top" wrapText="1"/>
    </xf>
    <xf numFmtId="0" fontId="18" fillId="2" borderId="8" xfId="0" applyFont="1" applyFill="1" applyBorder="1" applyAlignment="1">
      <alignment horizontal="left" vertical="top" wrapText="1"/>
    </xf>
    <xf numFmtId="0" fontId="9" fillId="0" borderId="21" xfId="0" applyFont="1" applyFill="1" applyBorder="1" applyAlignment="1">
      <alignment horizontal="left" vertical="top" wrapText="1"/>
    </xf>
    <xf numFmtId="0" fontId="9" fillId="0" borderId="3" xfId="0" applyFont="1" applyFill="1" applyBorder="1" applyAlignment="1">
      <alignment horizontal="left" vertical="top" wrapText="1"/>
    </xf>
    <xf numFmtId="0" fontId="6" fillId="2" borderId="29" xfId="0" applyFont="1" applyFill="1" applyBorder="1" applyAlignment="1">
      <alignment horizontal="left" vertical="top" wrapText="1"/>
    </xf>
    <xf numFmtId="0" fontId="18" fillId="2" borderId="0" xfId="0" applyFont="1" applyFill="1" applyBorder="1" applyAlignment="1">
      <alignment horizontal="left" vertical="top" wrapText="1"/>
    </xf>
    <xf numFmtId="0" fontId="18" fillId="2" borderId="24" xfId="0" applyFont="1" applyFill="1" applyBorder="1" applyAlignment="1">
      <alignment horizontal="left" vertical="top" wrapText="1"/>
    </xf>
    <xf numFmtId="0" fontId="18" fillId="2" borderId="38" xfId="0" applyFont="1" applyFill="1" applyBorder="1" applyAlignment="1">
      <alignment horizontal="left" vertical="top" wrapText="1"/>
    </xf>
    <xf numFmtId="0" fontId="24" fillId="0" borderId="17" xfId="2" applyFont="1" applyFill="1" applyBorder="1" applyAlignment="1">
      <alignment horizontal="center" vertical="center" wrapText="1"/>
    </xf>
    <xf numFmtId="0" fontId="24" fillId="0" borderId="18" xfId="2" applyFont="1" applyFill="1" applyBorder="1" applyAlignment="1">
      <alignment horizontal="center" vertical="center" wrapText="1"/>
    </xf>
    <xf numFmtId="0" fontId="24" fillId="0" borderId="40" xfId="2" applyFont="1" applyFill="1" applyBorder="1" applyAlignment="1">
      <alignment horizontal="center" vertical="center" wrapText="1"/>
    </xf>
    <xf numFmtId="0" fontId="24" fillId="0" borderId="39" xfId="2" applyFont="1" applyFill="1" applyBorder="1" applyAlignment="1">
      <alignment horizontal="center" vertical="center" wrapText="1"/>
    </xf>
    <xf numFmtId="0" fontId="28" fillId="0" borderId="0" xfId="2" applyFont="1" applyFill="1" applyBorder="1" applyAlignment="1">
      <alignment horizontal="right"/>
    </xf>
  </cellXfs>
  <cellStyles count="4">
    <cellStyle name="Currency" xfId="1" builtinId="4"/>
    <cellStyle name="Currency 2" xf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1"/>
  <sheetViews>
    <sheetView tabSelected="1" zoomScale="110" zoomScaleNormal="110" workbookViewId="0">
      <pane xSplit="15" ySplit="2" topLeftCell="P3" activePane="bottomRight" state="frozen"/>
      <selection pane="topRight" activeCell="T1" sqref="T1"/>
      <selection pane="bottomLeft" activeCell="A3" sqref="A3"/>
      <selection pane="bottomRight" activeCell="O4" sqref="O4"/>
    </sheetView>
  </sheetViews>
  <sheetFormatPr defaultRowHeight="15" x14ac:dyDescent="0.25"/>
  <cols>
    <col min="1" max="1" width="21.140625" customWidth="1"/>
    <col min="3" max="3" width="17.5703125" customWidth="1"/>
    <col min="4" max="4" width="46.85546875" bestFit="1" customWidth="1"/>
    <col min="5" max="6" width="14.85546875" hidden="1" customWidth="1"/>
    <col min="7" max="7" width="15.28515625" hidden="1" customWidth="1"/>
    <col min="8" max="9" width="14.5703125" hidden="1" customWidth="1"/>
    <col min="10" max="10" width="13" customWidth="1"/>
    <col min="11" max="11" width="14.7109375" customWidth="1"/>
    <col min="12" max="12" width="14.7109375" style="1" customWidth="1"/>
    <col min="13" max="13" width="15" style="1" customWidth="1"/>
    <col min="14" max="14" width="12.85546875" customWidth="1"/>
    <col min="15" max="15" width="20" customWidth="1"/>
    <col min="17" max="17" width="10.140625" bestFit="1" customWidth="1"/>
  </cols>
  <sheetData>
    <row r="1" spans="1:15" ht="31.5" customHeight="1" thickBot="1" x14ac:dyDescent="0.3">
      <c r="A1" s="152" t="s">
        <v>133</v>
      </c>
      <c r="B1" s="152"/>
      <c r="C1" s="152"/>
      <c r="D1" s="152"/>
      <c r="E1" s="152"/>
      <c r="F1" s="152"/>
      <c r="G1" s="152"/>
      <c r="H1" s="152"/>
      <c r="I1" s="152"/>
      <c r="J1" s="152"/>
      <c r="K1" s="152"/>
      <c r="L1" s="152"/>
      <c r="M1" s="152"/>
    </row>
    <row r="2" spans="1:15" ht="48.75" customHeight="1" x14ac:dyDescent="0.25">
      <c r="A2" s="5" t="s">
        <v>86</v>
      </c>
      <c r="B2" s="5" t="s">
        <v>69</v>
      </c>
      <c r="C2" s="6" t="s">
        <v>89</v>
      </c>
      <c r="D2" s="7" t="s">
        <v>96</v>
      </c>
      <c r="E2" s="64" t="s">
        <v>88</v>
      </c>
      <c r="F2" s="65" t="s">
        <v>87</v>
      </c>
      <c r="G2" s="65" t="s">
        <v>100</v>
      </c>
      <c r="H2" s="66" t="s">
        <v>102</v>
      </c>
      <c r="I2" s="105" t="s">
        <v>221</v>
      </c>
      <c r="J2" s="63" t="s">
        <v>101</v>
      </c>
      <c r="K2" s="67" t="s">
        <v>107</v>
      </c>
      <c r="L2" s="66" t="s">
        <v>108</v>
      </c>
      <c r="M2" s="66" t="s">
        <v>103</v>
      </c>
      <c r="N2" s="66" t="s">
        <v>104</v>
      </c>
      <c r="O2" s="66" t="s">
        <v>105</v>
      </c>
    </row>
    <row r="3" spans="1:15" ht="18.95" customHeight="1" x14ac:dyDescent="0.25">
      <c r="A3" s="29" t="s">
        <v>95</v>
      </c>
      <c r="B3" s="77" t="s">
        <v>70</v>
      </c>
      <c r="C3" s="29" t="s">
        <v>70</v>
      </c>
      <c r="D3" s="8" t="s">
        <v>127</v>
      </c>
      <c r="E3" s="53">
        <v>73.039000000000001</v>
      </c>
      <c r="F3" s="32">
        <v>96.346000000000004</v>
      </c>
      <c r="G3" s="32">
        <v>96.346000000000004</v>
      </c>
      <c r="H3" s="33">
        <v>96.346000000000004</v>
      </c>
      <c r="I3" s="53"/>
      <c r="J3" s="53">
        <v>83.837000000000003</v>
      </c>
      <c r="K3" s="53"/>
      <c r="L3" s="53"/>
      <c r="M3" s="53"/>
      <c r="N3" s="53"/>
      <c r="O3" s="69"/>
    </row>
    <row r="4" spans="1:15" ht="18.95" customHeight="1" x14ac:dyDescent="0.25">
      <c r="A4" s="29" t="s">
        <v>95</v>
      </c>
      <c r="B4" s="77" t="s">
        <v>70</v>
      </c>
      <c r="C4" s="29" t="s">
        <v>70</v>
      </c>
      <c r="D4" s="8" t="s">
        <v>129</v>
      </c>
      <c r="E4" s="53">
        <v>172.55600000000001</v>
      </c>
      <c r="F4" s="32">
        <v>191.05500000000001</v>
      </c>
      <c r="G4" s="32">
        <v>191.05500000000001</v>
      </c>
      <c r="H4" s="33">
        <v>191.05500000000001</v>
      </c>
      <c r="I4" s="53"/>
      <c r="J4" s="53">
        <v>176.143</v>
      </c>
      <c r="K4" s="53"/>
      <c r="L4" s="53"/>
      <c r="M4" s="53"/>
      <c r="N4" s="53"/>
      <c r="O4" s="69"/>
    </row>
    <row r="5" spans="1:15" ht="18.95" customHeight="1" x14ac:dyDescent="0.25">
      <c r="A5" s="29" t="s">
        <v>95</v>
      </c>
      <c r="B5" s="77" t="s">
        <v>70</v>
      </c>
      <c r="C5" s="29" t="s">
        <v>70</v>
      </c>
      <c r="D5" s="8" t="s">
        <v>130</v>
      </c>
      <c r="E5" s="53">
        <v>65.849000000000004</v>
      </c>
      <c r="F5" s="32">
        <v>137.89599999999999</v>
      </c>
      <c r="G5" s="32">
        <v>137.89599999999999</v>
      </c>
      <c r="H5" s="33">
        <v>137.89599999999999</v>
      </c>
      <c r="I5" s="53"/>
      <c r="J5" s="53">
        <v>147.22900000000001</v>
      </c>
      <c r="K5" s="53"/>
      <c r="L5" s="53"/>
      <c r="M5" s="53"/>
      <c r="N5" s="53"/>
      <c r="O5" s="69"/>
    </row>
    <row r="6" spans="1:15" ht="18.95" customHeight="1" x14ac:dyDescent="0.25">
      <c r="A6" s="29" t="s">
        <v>95</v>
      </c>
      <c r="B6" s="77" t="s">
        <v>70</v>
      </c>
      <c r="C6" s="29" t="s">
        <v>70</v>
      </c>
      <c r="D6" s="8" t="s">
        <v>128</v>
      </c>
      <c r="E6" s="53">
        <v>129.28100000000001</v>
      </c>
      <c r="F6" s="32">
        <v>78.760999999999996</v>
      </c>
      <c r="G6" s="32">
        <v>78.760999999999996</v>
      </c>
      <c r="H6" s="33">
        <v>78.760999999999996</v>
      </c>
      <c r="I6" s="53"/>
      <c r="J6" s="53">
        <v>92.608000000000004</v>
      </c>
      <c r="K6" s="53"/>
      <c r="L6" s="53"/>
      <c r="M6" s="53"/>
      <c r="N6" s="53"/>
      <c r="O6" s="69"/>
    </row>
    <row r="7" spans="1:15" ht="18.75" x14ac:dyDescent="0.25">
      <c r="A7" s="170" t="s">
        <v>90</v>
      </c>
      <c r="B7" s="171"/>
      <c r="C7" s="171"/>
      <c r="D7" s="169"/>
      <c r="E7" s="14">
        <f t="shared" ref="E7:J7" si="0">SUM(E3:E6)</f>
        <v>440.72500000000002</v>
      </c>
      <c r="F7" s="14">
        <f t="shared" si="0"/>
        <v>504.05799999999999</v>
      </c>
      <c r="G7" s="14">
        <f t="shared" si="0"/>
        <v>504.05799999999999</v>
      </c>
      <c r="H7" s="14">
        <f t="shared" si="0"/>
        <v>504.05799999999999</v>
      </c>
      <c r="I7" s="14">
        <v>477.8</v>
      </c>
      <c r="J7" s="14">
        <f t="shared" si="0"/>
        <v>499.81700000000006</v>
      </c>
      <c r="K7" s="14">
        <v>499.81700000000001</v>
      </c>
      <c r="L7" s="14">
        <v>499.81700000000001</v>
      </c>
      <c r="M7" s="14">
        <v>499.81700000000001</v>
      </c>
      <c r="N7" s="142">
        <v>473.66699999999997</v>
      </c>
      <c r="O7" s="14">
        <v>499.81700000000001</v>
      </c>
    </row>
    <row r="8" spans="1:15" ht="18.95" customHeight="1" x14ac:dyDescent="0.25">
      <c r="A8" s="30" t="s">
        <v>97</v>
      </c>
      <c r="B8" s="19" t="s">
        <v>126</v>
      </c>
      <c r="C8" s="30" t="s">
        <v>111</v>
      </c>
      <c r="D8" s="8" t="s">
        <v>123</v>
      </c>
      <c r="E8" s="41">
        <v>415.5</v>
      </c>
      <c r="F8" s="41">
        <v>451.59199999999998</v>
      </c>
      <c r="G8" s="41">
        <v>960.73199999999997</v>
      </c>
      <c r="H8" s="36">
        <v>960.73199999999997</v>
      </c>
      <c r="I8" s="41">
        <v>616.59199999999998</v>
      </c>
      <c r="J8" s="41">
        <v>874.06799999999998</v>
      </c>
      <c r="K8" s="41">
        <v>874.06799999999998</v>
      </c>
      <c r="L8" s="71">
        <v>874.06799999999998</v>
      </c>
      <c r="M8" s="41">
        <v>874.06799999999998</v>
      </c>
      <c r="N8" s="41">
        <v>874.06899999999996</v>
      </c>
      <c r="O8" s="108">
        <v>1014.068</v>
      </c>
    </row>
    <row r="9" spans="1:15" ht="18.95" customHeight="1" x14ac:dyDescent="0.25">
      <c r="A9" s="30" t="s">
        <v>97</v>
      </c>
      <c r="B9" s="19" t="s">
        <v>126</v>
      </c>
      <c r="C9" s="30" t="s">
        <v>112</v>
      </c>
      <c r="D9" s="8" t="s">
        <v>82</v>
      </c>
      <c r="E9" s="41"/>
      <c r="F9" s="36" t="s">
        <v>70</v>
      </c>
      <c r="G9" s="41">
        <v>180</v>
      </c>
      <c r="H9" s="36">
        <v>180</v>
      </c>
      <c r="I9" s="41" t="s">
        <v>70</v>
      </c>
      <c r="J9" s="41">
        <v>409</v>
      </c>
      <c r="K9" s="41">
        <v>409</v>
      </c>
      <c r="L9" s="71">
        <v>409</v>
      </c>
      <c r="M9" s="41">
        <v>409</v>
      </c>
      <c r="N9" s="113">
        <v>396</v>
      </c>
      <c r="O9" s="108">
        <v>450</v>
      </c>
    </row>
    <row r="10" spans="1:15" ht="18.95" customHeight="1" x14ac:dyDescent="0.25">
      <c r="A10" s="30" t="s">
        <v>97</v>
      </c>
      <c r="B10" s="19" t="s">
        <v>126</v>
      </c>
      <c r="C10" s="30" t="s">
        <v>113</v>
      </c>
      <c r="D10" s="8" t="s">
        <v>83</v>
      </c>
      <c r="E10" s="41"/>
      <c r="F10" s="36" t="s">
        <v>70</v>
      </c>
      <c r="G10" s="41">
        <v>88</v>
      </c>
      <c r="H10" s="36">
        <v>88</v>
      </c>
      <c r="I10" s="49" t="s">
        <v>70</v>
      </c>
      <c r="J10" s="49">
        <v>115</v>
      </c>
      <c r="K10" s="49">
        <v>115</v>
      </c>
      <c r="L10" s="72">
        <v>115</v>
      </c>
      <c r="M10" s="41">
        <v>115</v>
      </c>
      <c r="N10" s="113">
        <v>112</v>
      </c>
      <c r="O10" s="41">
        <v>115</v>
      </c>
    </row>
    <row r="11" spans="1:15" ht="18.95" customHeight="1" x14ac:dyDescent="0.25">
      <c r="A11" s="30" t="s">
        <v>97</v>
      </c>
      <c r="B11" s="19" t="s">
        <v>126</v>
      </c>
      <c r="C11" s="30" t="s">
        <v>114</v>
      </c>
      <c r="D11" s="8" t="s">
        <v>1</v>
      </c>
      <c r="E11" s="41">
        <v>513.80100000000004</v>
      </c>
      <c r="F11" s="34">
        <v>425.01799999999997</v>
      </c>
      <c r="G11" s="41">
        <v>876.01800000000003</v>
      </c>
      <c r="H11" s="36">
        <v>876.01800000000003</v>
      </c>
      <c r="I11" s="41">
        <v>632.35299999999995</v>
      </c>
      <c r="J11" s="41">
        <v>593.48800000000006</v>
      </c>
      <c r="K11" s="41">
        <v>593.48800000000006</v>
      </c>
      <c r="L11" s="71">
        <v>593.48800000000006</v>
      </c>
      <c r="M11" s="41">
        <v>593.48800000000006</v>
      </c>
      <c r="N11" s="133">
        <v>679.63900000000001</v>
      </c>
      <c r="O11" s="133">
        <v>708.69399999999996</v>
      </c>
    </row>
    <row r="12" spans="1:15" ht="18.95" customHeight="1" x14ac:dyDescent="0.25">
      <c r="A12" s="30" t="s">
        <v>97</v>
      </c>
      <c r="B12" s="19" t="s">
        <v>126</v>
      </c>
      <c r="C12" s="30" t="s">
        <v>115</v>
      </c>
      <c r="D12" s="8" t="s">
        <v>80</v>
      </c>
      <c r="E12" s="41"/>
      <c r="F12" s="36">
        <v>38.738</v>
      </c>
      <c r="G12" s="45">
        <v>38.738</v>
      </c>
      <c r="H12" s="36">
        <v>38.738</v>
      </c>
      <c r="I12" s="45">
        <v>0</v>
      </c>
      <c r="J12" s="45">
        <v>115.206</v>
      </c>
      <c r="K12" s="45">
        <v>115.206</v>
      </c>
      <c r="L12" s="70">
        <v>115.206</v>
      </c>
      <c r="M12" s="41">
        <v>115.206</v>
      </c>
      <c r="N12" s="113">
        <v>0</v>
      </c>
      <c r="O12" s="113">
        <v>0</v>
      </c>
    </row>
    <row r="13" spans="1:15" ht="18.95" customHeight="1" x14ac:dyDescent="0.25">
      <c r="A13" s="30" t="s">
        <v>97</v>
      </c>
      <c r="B13" s="19" t="s">
        <v>126</v>
      </c>
      <c r="C13" s="30" t="s">
        <v>116</v>
      </c>
      <c r="D13" s="8" t="s">
        <v>2</v>
      </c>
      <c r="E13" s="41">
        <v>5.5</v>
      </c>
      <c r="F13" s="34">
        <v>0.94699999999999995</v>
      </c>
      <c r="G13" s="41">
        <v>11.946999999999999</v>
      </c>
      <c r="H13" s="36">
        <v>11.946999999999999</v>
      </c>
      <c r="I13" s="41">
        <v>0.94699999999999995</v>
      </c>
      <c r="J13" s="41">
        <v>13.185</v>
      </c>
      <c r="K13" s="41">
        <v>13.185</v>
      </c>
      <c r="L13" s="71">
        <v>13.185</v>
      </c>
      <c r="M13" s="41">
        <v>13.185</v>
      </c>
      <c r="N13" s="41">
        <v>13.185</v>
      </c>
      <c r="O13" s="41">
        <v>13.185</v>
      </c>
    </row>
    <row r="14" spans="1:15" ht="18.95" customHeight="1" x14ac:dyDescent="0.25">
      <c r="A14" s="30" t="s">
        <v>97</v>
      </c>
      <c r="B14" s="19" t="s">
        <v>126</v>
      </c>
      <c r="C14" s="30" t="s">
        <v>120</v>
      </c>
      <c r="D14" s="62" t="s">
        <v>124</v>
      </c>
      <c r="E14" s="50">
        <v>120</v>
      </c>
      <c r="F14" s="43"/>
      <c r="G14" s="49"/>
      <c r="H14" s="37">
        <v>120</v>
      </c>
      <c r="I14" s="49">
        <v>120</v>
      </c>
      <c r="J14" s="49">
        <v>80</v>
      </c>
      <c r="K14" s="49">
        <v>80</v>
      </c>
      <c r="L14" s="49">
        <v>80</v>
      </c>
      <c r="M14" s="41">
        <v>80</v>
      </c>
      <c r="N14" s="49">
        <v>80</v>
      </c>
      <c r="O14" s="49">
        <v>80</v>
      </c>
    </row>
    <row r="15" spans="1:15" ht="18.95" customHeight="1" x14ac:dyDescent="0.25">
      <c r="A15" s="30" t="s">
        <v>97</v>
      </c>
      <c r="B15" s="19" t="s">
        <v>126</v>
      </c>
      <c r="C15" s="30" t="s">
        <v>119</v>
      </c>
      <c r="D15" s="62" t="s">
        <v>118</v>
      </c>
      <c r="E15" s="50">
        <v>150</v>
      </c>
      <c r="F15" s="49"/>
      <c r="G15" s="41"/>
      <c r="H15" s="37">
        <v>120</v>
      </c>
      <c r="I15" s="49">
        <v>120</v>
      </c>
      <c r="J15" s="49">
        <v>50</v>
      </c>
      <c r="K15" s="49">
        <v>50</v>
      </c>
      <c r="L15" s="49">
        <v>50</v>
      </c>
      <c r="M15" s="41">
        <v>50</v>
      </c>
      <c r="N15" s="49">
        <v>50</v>
      </c>
      <c r="O15" s="49">
        <v>50</v>
      </c>
    </row>
    <row r="16" spans="1:15" ht="18.95" customHeight="1" x14ac:dyDescent="0.25">
      <c r="A16" s="30" t="s">
        <v>97</v>
      </c>
      <c r="B16" s="19" t="s">
        <v>126</v>
      </c>
      <c r="C16" s="30" t="s">
        <v>125</v>
      </c>
      <c r="D16" s="8" t="s">
        <v>0</v>
      </c>
      <c r="E16" s="41">
        <v>57.493000000000002</v>
      </c>
      <c r="F16" s="34">
        <v>59.738999999999997</v>
      </c>
      <c r="G16" s="41">
        <v>59.738999999999997</v>
      </c>
      <c r="H16" s="36">
        <v>59.738999999999997</v>
      </c>
      <c r="I16" s="45">
        <v>74.739000000000004</v>
      </c>
      <c r="J16" s="45">
        <v>15</v>
      </c>
      <c r="K16" s="49">
        <v>15</v>
      </c>
      <c r="L16" s="72">
        <v>15</v>
      </c>
      <c r="M16" s="41">
        <v>15</v>
      </c>
      <c r="N16" s="49">
        <v>15</v>
      </c>
      <c r="O16" s="109">
        <v>35</v>
      </c>
    </row>
    <row r="17" spans="1:17" ht="18.95" customHeight="1" x14ac:dyDescent="0.25">
      <c r="A17" s="30" t="s">
        <v>97</v>
      </c>
      <c r="B17" s="19" t="s">
        <v>126</v>
      </c>
      <c r="C17" s="30" t="s">
        <v>117</v>
      </c>
      <c r="D17" s="62" t="s">
        <v>3</v>
      </c>
      <c r="E17" s="41">
        <v>62</v>
      </c>
      <c r="F17" s="34">
        <v>42</v>
      </c>
      <c r="G17" s="49">
        <v>42</v>
      </c>
      <c r="H17" s="37">
        <v>92</v>
      </c>
      <c r="I17" s="49">
        <v>92</v>
      </c>
      <c r="J17" s="49">
        <v>70</v>
      </c>
      <c r="K17" s="49">
        <v>70</v>
      </c>
      <c r="L17" s="71">
        <v>70</v>
      </c>
      <c r="M17" s="41">
        <v>70</v>
      </c>
      <c r="N17" s="49">
        <v>70</v>
      </c>
      <c r="O17" s="49">
        <v>70</v>
      </c>
    </row>
    <row r="18" spans="1:17" ht="18.95" customHeight="1" x14ac:dyDescent="0.25">
      <c r="A18" s="30" t="s">
        <v>97</v>
      </c>
      <c r="B18" s="19" t="s">
        <v>126</v>
      </c>
      <c r="C18" s="30" t="s">
        <v>121</v>
      </c>
      <c r="D18" s="62" t="s">
        <v>4</v>
      </c>
      <c r="E18" s="41">
        <v>50.1</v>
      </c>
      <c r="F18" s="34">
        <v>160.33000000000001</v>
      </c>
      <c r="G18" s="41">
        <v>160.33000000000001</v>
      </c>
      <c r="H18" s="36">
        <v>160.33000000000001</v>
      </c>
      <c r="I18" s="41">
        <v>187.07</v>
      </c>
      <c r="J18" s="41">
        <v>97.057000000000002</v>
      </c>
      <c r="K18" s="41">
        <v>97.057000000000002</v>
      </c>
      <c r="L18" s="71">
        <v>97.057000000000002</v>
      </c>
      <c r="M18" s="41">
        <v>97.057000000000002</v>
      </c>
      <c r="N18" s="41">
        <v>97.057000000000002</v>
      </c>
      <c r="O18" s="41">
        <v>97.057000000000002</v>
      </c>
    </row>
    <row r="19" spans="1:17" ht="18.95" customHeight="1" x14ac:dyDescent="0.25">
      <c r="A19" s="30" t="s">
        <v>97</v>
      </c>
      <c r="B19" s="19" t="s">
        <v>126</v>
      </c>
      <c r="C19" s="30" t="s">
        <v>122</v>
      </c>
      <c r="D19" s="9" t="s">
        <v>79</v>
      </c>
      <c r="E19" s="52">
        <v>50</v>
      </c>
      <c r="F19" s="13"/>
      <c r="G19" s="13"/>
      <c r="H19" s="11"/>
      <c r="I19" s="130"/>
      <c r="J19" s="130"/>
      <c r="K19" s="130"/>
      <c r="L19" s="131"/>
      <c r="M19" s="132"/>
      <c r="N19" s="132"/>
      <c r="O19" s="132"/>
    </row>
    <row r="20" spans="1:17" ht="18.75" x14ac:dyDescent="0.25">
      <c r="A20" s="168" t="s">
        <v>71</v>
      </c>
      <c r="B20" s="169"/>
      <c r="C20" s="169"/>
      <c r="D20" s="169"/>
      <c r="E20" s="15">
        <f t="shared" ref="E20:O20" si="1">SUM(E8:E19)</f>
        <v>1424.3939999999998</v>
      </c>
      <c r="F20" s="15">
        <f t="shared" si="1"/>
        <v>1178.364</v>
      </c>
      <c r="G20" s="16">
        <f t="shared" si="1"/>
        <v>2417.5039999999999</v>
      </c>
      <c r="H20" s="16">
        <f t="shared" si="1"/>
        <v>2707.5039999999999</v>
      </c>
      <c r="I20" s="68">
        <f>SUM(I8:I19)</f>
        <v>1843.7009999999998</v>
      </c>
      <c r="J20" s="68">
        <f t="shared" si="1"/>
        <v>2432.0039999999999</v>
      </c>
      <c r="K20" s="58">
        <f t="shared" si="1"/>
        <v>2432.0039999999999</v>
      </c>
      <c r="L20" s="58">
        <f t="shared" si="1"/>
        <v>2432.0039999999999</v>
      </c>
      <c r="M20" s="68">
        <f t="shared" si="1"/>
        <v>2432.0039999999999</v>
      </c>
      <c r="N20" s="134">
        <f t="shared" si="1"/>
        <v>2386.9499999999998</v>
      </c>
      <c r="O20" s="145">
        <f t="shared" si="1"/>
        <v>2633.0039999999995</v>
      </c>
    </row>
    <row r="21" spans="1:17" ht="18.95" customHeight="1" x14ac:dyDescent="0.25">
      <c r="A21" s="17" t="s">
        <v>98</v>
      </c>
      <c r="B21" s="17" t="s">
        <v>134</v>
      </c>
      <c r="C21" s="8" t="s">
        <v>7</v>
      </c>
      <c r="D21" s="18" t="s">
        <v>91</v>
      </c>
      <c r="E21" s="34">
        <v>15</v>
      </c>
      <c r="F21" s="34">
        <v>12.996</v>
      </c>
      <c r="G21" s="34">
        <v>12.996</v>
      </c>
      <c r="H21" s="36">
        <v>12.996</v>
      </c>
      <c r="I21" s="41">
        <v>12.996</v>
      </c>
      <c r="J21" s="34">
        <v>13.016999999999999</v>
      </c>
      <c r="K21" s="41">
        <v>13.016999999999999</v>
      </c>
      <c r="L21" s="71">
        <v>13.016999999999999</v>
      </c>
      <c r="M21" s="41">
        <v>13.016999999999999</v>
      </c>
      <c r="N21" s="41">
        <v>13.016999999999999</v>
      </c>
      <c r="O21" s="41">
        <v>13.016999999999999</v>
      </c>
    </row>
    <row r="22" spans="1:17" ht="18.95" customHeight="1" x14ac:dyDescent="0.25">
      <c r="A22" s="17" t="s">
        <v>98</v>
      </c>
      <c r="B22" s="17" t="s">
        <v>134</v>
      </c>
      <c r="C22" s="8" t="s">
        <v>8</v>
      </c>
      <c r="D22" s="8" t="s">
        <v>9</v>
      </c>
      <c r="E22" s="41">
        <v>49.6</v>
      </c>
      <c r="F22" s="34">
        <v>5.4950000000000001</v>
      </c>
      <c r="G22" s="34">
        <v>5.4950000000000001</v>
      </c>
      <c r="H22" s="36">
        <v>5.4950000000000001</v>
      </c>
      <c r="I22" s="41">
        <v>25.495000000000001</v>
      </c>
      <c r="J22" s="34"/>
      <c r="K22" s="108">
        <v>10</v>
      </c>
      <c r="L22" s="110">
        <v>13.4</v>
      </c>
      <c r="M22" s="108">
        <v>10</v>
      </c>
      <c r="N22" s="113">
        <v>0</v>
      </c>
      <c r="O22" s="108">
        <v>13.4</v>
      </c>
    </row>
    <row r="23" spans="1:17" ht="18.95" customHeight="1" x14ac:dyDescent="0.25">
      <c r="A23" s="17" t="s">
        <v>98</v>
      </c>
      <c r="B23" s="17" t="s">
        <v>134</v>
      </c>
      <c r="C23" s="8" t="s">
        <v>10</v>
      </c>
      <c r="D23" s="8" t="s">
        <v>11</v>
      </c>
      <c r="E23" s="49">
        <v>3.6</v>
      </c>
      <c r="F23" s="43"/>
      <c r="G23" s="43"/>
      <c r="H23" s="34"/>
      <c r="I23" s="127"/>
      <c r="J23" s="128"/>
      <c r="K23" s="127"/>
      <c r="L23" s="129"/>
      <c r="M23" s="123"/>
      <c r="N23" s="123"/>
      <c r="O23" s="123"/>
    </row>
    <row r="24" spans="1:17" ht="18.95" customHeight="1" x14ac:dyDescent="0.25">
      <c r="A24" s="17" t="s">
        <v>98</v>
      </c>
      <c r="B24" s="17" t="s">
        <v>134</v>
      </c>
      <c r="C24" s="8" t="s">
        <v>12</v>
      </c>
      <c r="D24" s="8" t="s">
        <v>13</v>
      </c>
      <c r="E24" s="41">
        <v>23.4</v>
      </c>
      <c r="F24" s="34">
        <v>20.184000000000001</v>
      </c>
      <c r="G24" s="34">
        <v>20.184000000000001</v>
      </c>
      <c r="H24" s="36">
        <v>20.184000000000001</v>
      </c>
      <c r="I24" s="41">
        <v>20.184000000000001</v>
      </c>
      <c r="J24" s="34">
        <v>20.364999999999998</v>
      </c>
      <c r="K24" s="108">
        <v>40.365000000000002</v>
      </c>
      <c r="L24" s="110">
        <v>42.564999999999998</v>
      </c>
      <c r="M24" s="108">
        <v>42.365000000000002</v>
      </c>
      <c r="N24" s="41">
        <v>20.364999999999998</v>
      </c>
      <c r="O24" s="108">
        <v>42.564999999999998</v>
      </c>
    </row>
    <row r="25" spans="1:17" ht="18.95" customHeight="1" x14ac:dyDescent="0.25">
      <c r="A25" s="17" t="s">
        <v>98</v>
      </c>
      <c r="B25" s="17" t="s">
        <v>134</v>
      </c>
      <c r="C25" s="8" t="s">
        <v>14</v>
      </c>
      <c r="D25" s="8" t="s">
        <v>15</v>
      </c>
      <c r="E25" s="41">
        <v>11.8</v>
      </c>
      <c r="F25" s="34"/>
      <c r="G25" s="34"/>
      <c r="H25" s="34"/>
      <c r="I25" s="123"/>
      <c r="J25" s="126"/>
      <c r="K25" s="123"/>
      <c r="L25" s="124"/>
      <c r="M25" s="123"/>
      <c r="N25" s="123"/>
      <c r="O25" s="123"/>
    </row>
    <row r="26" spans="1:17" ht="18.95" customHeight="1" thickBot="1" x14ac:dyDescent="0.3">
      <c r="A26" s="17" t="s">
        <v>98</v>
      </c>
      <c r="B26" s="17" t="s">
        <v>134</v>
      </c>
      <c r="C26" s="20" t="s">
        <v>16</v>
      </c>
      <c r="D26" s="20" t="s">
        <v>140</v>
      </c>
      <c r="E26" s="45">
        <v>56.5</v>
      </c>
      <c r="F26" s="45">
        <v>252.87899999999999</v>
      </c>
      <c r="G26" s="45">
        <v>252.87899999999999</v>
      </c>
      <c r="H26" s="35">
        <v>252.87899999999999</v>
      </c>
      <c r="I26" s="45">
        <v>56.878999999999998</v>
      </c>
      <c r="J26" s="45">
        <v>189.75299999999999</v>
      </c>
      <c r="K26" s="135">
        <v>100.753</v>
      </c>
      <c r="L26" s="70">
        <v>189.75299999999999</v>
      </c>
      <c r="M26" s="135">
        <v>100.753</v>
      </c>
      <c r="N26" s="135">
        <v>59.363</v>
      </c>
      <c r="O26" s="135">
        <v>56.753</v>
      </c>
    </row>
    <row r="27" spans="1:17" ht="18.95" customHeight="1" thickBot="1" x14ac:dyDescent="0.3">
      <c r="A27" s="155" t="s">
        <v>139</v>
      </c>
      <c r="B27" s="156"/>
      <c r="C27" s="156"/>
      <c r="D27" s="157"/>
      <c r="E27" s="76">
        <f t="shared" ref="E27:M27" si="2">SUM(E21:E26)</f>
        <v>159.89999999999998</v>
      </c>
      <c r="F27" s="73">
        <f t="shared" si="2"/>
        <v>291.55399999999997</v>
      </c>
      <c r="G27" s="73">
        <f t="shared" si="2"/>
        <v>291.55399999999997</v>
      </c>
      <c r="H27" s="73">
        <f t="shared" ref="H27:J27" si="3">SUM(H21:H26)</f>
        <v>291.55399999999997</v>
      </c>
      <c r="I27" s="73">
        <f>SUM(I21:I26)</f>
        <v>115.554</v>
      </c>
      <c r="J27" s="73">
        <f t="shared" si="3"/>
        <v>223.13499999999999</v>
      </c>
      <c r="K27" s="136">
        <f t="shared" si="2"/>
        <v>164.13499999999999</v>
      </c>
      <c r="L27" s="125">
        <f t="shared" si="2"/>
        <v>258.73500000000001</v>
      </c>
      <c r="M27" s="136">
        <f t="shared" si="2"/>
        <v>166.13499999999999</v>
      </c>
      <c r="N27" s="136">
        <f>SUM(N21:N26)</f>
        <v>92.745000000000005</v>
      </c>
      <c r="O27" s="136">
        <f>SUM(O21:O26)</f>
        <v>125.735</v>
      </c>
    </row>
    <row r="28" spans="1:17" ht="18.95" customHeight="1" x14ac:dyDescent="0.25">
      <c r="A28" s="19" t="s">
        <v>98</v>
      </c>
      <c r="B28" s="19" t="s">
        <v>135</v>
      </c>
      <c r="C28" s="21" t="s">
        <v>5</v>
      </c>
      <c r="D28" s="21" t="s">
        <v>6</v>
      </c>
      <c r="E28" s="49">
        <v>1</v>
      </c>
      <c r="F28" s="43">
        <v>0.98599999999999999</v>
      </c>
      <c r="G28" s="43">
        <v>0.98599999999999999</v>
      </c>
      <c r="H28" s="38">
        <v>0.98599999999999999</v>
      </c>
      <c r="I28" s="49">
        <v>0.98599999999999999</v>
      </c>
      <c r="J28" s="49">
        <v>0.98499999999999999</v>
      </c>
      <c r="K28" s="49">
        <v>0.98499999999999999</v>
      </c>
      <c r="L28" s="72">
        <v>0.98499999999999999</v>
      </c>
      <c r="M28" s="49">
        <v>0.98499999999999999</v>
      </c>
      <c r="N28" s="49">
        <v>0.98499999999999999</v>
      </c>
      <c r="O28" s="49">
        <v>0.98499999999999999</v>
      </c>
    </row>
    <row r="29" spans="1:17" ht="18.95" customHeight="1" x14ac:dyDescent="0.25">
      <c r="A29" s="17" t="s">
        <v>98</v>
      </c>
      <c r="B29" s="19" t="s">
        <v>135</v>
      </c>
      <c r="C29" s="8" t="s">
        <v>17</v>
      </c>
      <c r="D29" s="8" t="s">
        <v>18</v>
      </c>
      <c r="E29" s="41">
        <v>201.834</v>
      </c>
      <c r="F29" s="34">
        <v>230.16200000000001</v>
      </c>
      <c r="G29" s="40">
        <v>292.262</v>
      </c>
      <c r="H29" s="36">
        <v>292.262</v>
      </c>
      <c r="I29" s="45">
        <v>396.86200000000002</v>
      </c>
      <c r="J29" s="45">
        <v>214.173</v>
      </c>
      <c r="K29" s="106">
        <v>359.173</v>
      </c>
      <c r="L29" s="111">
        <v>398.27300000000002</v>
      </c>
      <c r="M29" s="108">
        <v>398.27300000000002</v>
      </c>
      <c r="N29" s="108">
        <v>388.27300000000002</v>
      </c>
      <c r="O29" s="108">
        <v>398.27300000000002</v>
      </c>
      <c r="Q29" s="78"/>
    </row>
    <row r="30" spans="1:17" ht="18.95" customHeight="1" x14ac:dyDescent="0.25">
      <c r="A30" s="17" t="s">
        <v>98</v>
      </c>
      <c r="B30" s="19" t="s">
        <v>135</v>
      </c>
      <c r="C30" s="8" t="s">
        <v>19</v>
      </c>
      <c r="D30" s="8" t="s">
        <v>20</v>
      </c>
      <c r="E30" s="41">
        <v>967.78</v>
      </c>
      <c r="F30" s="34">
        <v>828.09699999999998</v>
      </c>
      <c r="G30" s="37">
        <v>957.09699999999998</v>
      </c>
      <c r="H30" s="37">
        <v>1058.0930000000001</v>
      </c>
      <c r="I30" s="41">
        <v>1058.0930000000001</v>
      </c>
      <c r="J30" s="41">
        <v>926.35900000000004</v>
      </c>
      <c r="K30" s="107">
        <v>726.35900000000004</v>
      </c>
      <c r="L30" s="112">
        <v>718.35900000000004</v>
      </c>
      <c r="M30" s="113">
        <v>817.35900000000004</v>
      </c>
      <c r="N30" s="113">
        <v>844.35900000000004</v>
      </c>
      <c r="O30" s="113">
        <v>803.35900000000004</v>
      </c>
    </row>
    <row r="31" spans="1:17" ht="18.95" customHeight="1" x14ac:dyDescent="0.25">
      <c r="A31" s="17" t="s">
        <v>98</v>
      </c>
      <c r="B31" s="19" t="s">
        <v>135</v>
      </c>
      <c r="C31" s="8" t="s">
        <v>21</v>
      </c>
      <c r="D31" s="8" t="s">
        <v>22</v>
      </c>
      <c r="E31" s="41">
        <v>221.977</v>
      </c>
      <c r="F31" s="34">
        <v>247.345</v>
      </c>
      <c r="G31" s="37">
        <v>278.14499999999998</v>
      </c>
      <c r="H31" s="37">
        <v>305.20699999999999</v>
      </c>
      <c r="I31" s="41">
        <v>267.34500000000003</v>
      </c>
      <c r="J31" s="41">
        <v>220.876</v>
      </c>
      <c r="K31" s="108">
        <v>245.876</v>
      </c>
      <c r="L31" s="110">
        <v>244.876</v>
      </c>
      <c r="M31" s="108">
        <v>249.876</v>
      </c>
      <c r="N31" s="108">
        <v>385.375</v>
      </c>
      <c r="O31" s="108">
        <v>359.17599999999999</v>
      </c>
    </row>
    <row r="32" spans="1:17" ht="18.95" customHeight="1" x14ac:dyDescent="0.25">
      <c r="A32" s="17" t="s">
        <v>98</v>
      </c>
      <c r="B32" s="19" t="s">
        <v>135</v>
      </c>
      <c r="C32" s="8" t="s">
        <v>23</v>
      </c>
      <c r="D32" s="8" t="s">
        <v>24</v>
      </c>
      <c r="E32" s="41">
        <v>426.59399999999999</v>
      </c>
      <c r="F32" s="34">
        <v>449.44200000000001</v>
      </c>
      <c r="G32" s="37">
        <v>465.642</v>
      </c>
      <c r="H32" s="37">
        <v>472.78399999999999</v>
      </c>
      <c r="I32" s="41">
        <v>495.78399999999999</v>
      </c>
      <c r="J32" s="41">
        <v>540.92600000000004</v>
      </c>
      <c r="K32" s="41">
        <v>540.92600000000004</v>
      </c>
      <c r="L32" s="71">
        <v>540.92600000000004</v>
      </c>
      <c r="M32" s="41">
        <v>540.92600000000004</v>
      </c>
      <c r="N32" s="108">
        <v>626.42600000000004</v>
      </c>
      <c r="O32" s="108">
        <v>638.42600000000004</v>
      </c>
    </row>
    <row r="33" spans="1:15" ht="18.95" customHeight="1" x14ac:dyDescent="0.25">
      <c r="A33" s="17" t="s">
        <v>98</v>
      </c>
      <c r="B33" s="19" t="s">
        <v>135</v>
      </c>
      <c r="C33" s="8" t="s">
        <v>25</v>
      </c>
      <c r="D33" s="8" t="s">
        <v>26</v>
      </c>
      <c r="E33" s="41">
        <v>304.67700000000002</v>
      </c>
      <c r="F33" s="34">
        <v>320.19</v>
      </c>
      <c r="G33" s="42">
        <v>365.19</v>
      </c>
      <c r="H33" s="36">
        <v>365.19</v>
      </c>
      <c r="I33" s="49">
        <v>320.19</v>
      </c>
      <c r="J33" s="49">
        <v>422.34800000000001</v>
      </c>
      <c r="K33" s="49">
        <v>422.34800000000001</v>
      </c>
      <c r="L33" s="72">
        <v>422.34800000000001</v>
      </c>
      <c r="M33" s="41">
        <v>422.34800000000001</v>
      </c>
      <c r="N33" s="41">
        <v>422.34800000000001</v>
      </c>
      <c r="O33" s="41">
        <v>422.34800000000001</v>
      </c>
    </row>
    <row r="34" spans="1:15" ht="18.95" customHeight="1" x14ac:dyDescent="0.25">
      <c r="A34" s="17" t="s">
        <v>98</v>
      </c>
      <c r="B34" s="19" t="s">
        <v>135</v>
      </c>
      <c r="C34" s="8" t="s">
        <v>27</v>
      </c>
      <c r="D34" s="8" t="s">
        <v>28</v>
      </c>
      <c r="E34" s="41">
        <v>919.06600000000003</v>
      </c>
      <c r="F34" s="34">
        <v>852.05200000000002</v>
      </c>
      <c r="G34" s="37">
        <v>860.78800000000001</v>
      </c>
      <c r="H34" s="36">
        <v>860.78800000000001</v>
      </c>
      <c r="I34" s="41">
        <v>810.154</v>
      </c>
      <c r="J34" s="41">
        <v>767.53899999999999</v>
      </c>
      <c r="K34" s="41">
        <v>767.53899999999999</v>
      </c>
      <c r="L34" s="71">
        <v>767.53899999999999</v>
      </c>
      <c r="M34" s="41">
        <v>767.53899999999999</v>
      </c>
      <c r="N34" s="113">
        <v>726.07600000000002</v>
      </c>
      <c r="O34" s="108">
        <v>773.52</v>
      </c>
    </row>
    <row r="35" spans="1:15" ht="18.95" customHeight="1" x14ac:dyDescent="0.25">
      <c r="A35" s="17" t="s">
        <v>98</v>
      </c>
      <c r="B35" s="19" t="s">
        <v>135</v>
      </c>
      <c r="C35" s="59" t="s">
        <v>31</v>
      </c>
      <c r="D35" s="18" t="s">
        <v>92</v>
      </c>
      <c r="E35" s="34">
        <v>433.3</v>
      </c>
      <c r="F35" s="34">
        <v>430.11500000000001</v>
      </c>
      <c r="G35" s="37">
        <v>454.86200000000002</v>
      </c>
      <c r="H35" s="36">
        <v>454.86200000000002</v>
      </c>
      <c r="I35" s="41">
        <v>431.64</v>
      </c>
      <c r="J35" s="41">
        <v>475.16800000000001</v>
      </c>
      <c r="K35" s="108">
        <v>483.16800000000001</v>
      </c>
      <c r="L35" s="112">
        <v>425.16800000000001</v>
      </c>
      <c r="M35" s="108">
        <v>483.16800000000001</v>
      </c>
      <c r="N35" s="108">
        <v>518.66800000000001</v>
      </c>
      <c r="O35" s="108">
        <v>565.36800000000005</v>
      </c>
    </row>
    <row r="36" spans="1:15" ht="18.95" customHeight="1" x14ac:dyDescent="0.25">
      <c r="A36" s="17" t="s">
        <v>98</v>
      </c>
      <c r="B36" s="19" t="s">
        <v>135</v>
      </c>
      <c r="C36" s="59" t="s">
        <v>32</v>
      </c>
      <c r="D36" s="59" t="s">
        <v>33</v>
      </c>
      <c r="E36" s="41">
        <v>47.776000000000003</v>
      </c>
      <c r="F36" s="34">
        <v>48.954000000000001</v>
      </c>
      <c r="G36" s="34">
        <v>48.954000000000001</v>
      </c>
      <c r="H36" s="36">
        <v>48.954000000000001</v>
      </c>
      <c r="I36" s="41">
        <v>48.954000000000001</v>
      </c>
      <c r="J36" s="41">
        <v>48.767000000000003</v>
      </c>
      <c r="K36" s="41">
        <v>48.767000000000003</v>
      </c>
      <c r="L36" s="71">
        <v>48.767000000000003</v>
      </c>
      <c r="M36" s="41">
        <v>48.767000000000003</v>
      </c>
      <c r="N36" s="41">
        <v>48.767000000000003</v>
      </c>
      <c r="O36" s="41">
        <v>48.767000000000003</v>
      </c>
    </row>
    <row r="37" spans="1:15" ht="18.95" customHeight="1" x14ac:dyDescent="0.25">
      <c r="A37" s="17" t="s">
        <v>98</v>
      </c>
      <c r="B37" s="19" t="s">
        <v>135</v>
      </c>
      <c r="C37" s="59" t="s">
        <v>34</v>
      </c>
      <c r="D37" s="18" t="s">
        <v>93</v>
      </c>
      <c r="E37" s="34">
        <v>54.75</v>
      </c>
      <c r="F37" s="34">
        <v>53.265000000000001</v>
      </c>
      <c r="G37" s="34">
        <v>53.265000000000001</v>
      </c>
      <c r="H37" s="36">
        <v>53.265000000000001</v>
      </c>
      <c r="I37" s="41">
        <v>53.265000000000001</v>
      </c>
      <c r="J37" s="41">
        <v>54.924999999999997</v>
      </c>
      <c r="K37" s="41">
        <v>54.924999999999997</v>
      </c>
      <c r="L37" s="71">
        <v>54.924999999999997</v>
      </c>
      <c r="M37" s="41">
        <v>54.924999999999997</v>
      </c>
      <c r="N37" s="41">
        <v>54.924999999999997</v>
      </c>
      <c r="O37" s="41">
        <v>54.924999999999997</v>
      </c>
    </row>
    <row r="38" spans="1:15" ht="18.95" customHeight="1" x14ac:dyDescent="0.25">
      <c r="A38" s="17" t="s">
        <v>98</v>
      </c>
      <c r="B38" s="19" t="s">
        <v>135</v>
      </c>
      <c r="C38" s="59" t="s">
        <v>35</v>
      </c>
      <c r="D38" s="59" t="s">
        <v>36</v>
      </c>
      <c r="E38" s="41">
        <v>8.7949999999999999</v>
      </c>
      <c r="F38" s="34">
        <v>9.1129999999999995</v>
      </c>
      <c r="G38" s="34">
        <v>9.1129999999999995</v>
      </c>
      <c r="H38" s="36">
        <v>9.1129999999999995</v>
      </c>
      <c r="I38" s="41">
        <v>9.1129999999999995</v>
      </c>
      <c r="J38" s="41">
        <v>16.916</v>
      </c>
      <c r="K38" s="41">
        <v>16.916</v>
      </c>
      <c r="L38" s="71">
        <v>16.916</v>
      </c>
      <c r="M38" s="41">
        <v>16.916</v>
      </c>
      <c r="N38" s="41">
        <v>16.916</v>
      </c>
      <c r="O38" s="41">
        <v>16.916</v>
      </c>
    </row>
    <row r="39" spans="1:15" ht="18.95" customHeight="1" x14ac:dyDescent="0.25">
      <c r="A39" s="17" t="s">
        <v>98</v>
      </c>
      <c r="B39" s="19" t="s">
        <v>135</v>
      </c>
      <c r="C39" s="59" t="s">
        <v>37</v>
      </c>
      <c r="D39" s="59" t="s">
        <v>38</v>
      </c>
      <c r="E39" s="41">
        <v>85.787000000000006</v>
      </c>
      <c r="F39" s="34">
        <v>130.69499999999999</v>
      </c>
      <c r="G39" s="37">
        <v>145.69499999999999</v>
      </c>
      <c r="H39" s="36">
        <v>145.69499999999999</v>
      </c>
      <c r="I39" s="41">
        <v>163.69499999999999</v>
      </c>
      <c r="J39" s="41">
        <v>149.715</v>
      </c>
      <c r="K39" s="113">
        <v>116.715</v>
      </c>
      <c r="L39" s="112">
        <v>116.715</v>
      </c>
      <c r="M39" s="113">
        <v>136.715</v>
      </c>
      <c r="N39" s="113">
        <v>136.715</v>
      </c>
      <c r="O39" s="113">
        <v>136.715</v>
      </c>
    </row>
    <row r="40" spans="1:15" ht="18.95" customHeight="1" x14ac:dyDescent="0.25">
      <c r="A40" s="17" t="s">
        <v>98</v>
      </c>
      <c r="B40" s="19" t="s">
        <v>135</v>
      </c>
      <c r="C40" s="59" t="s">
        <v>39</v>
      </c>
      <c r="D40" s="59" t="s">
        <v>40</v>
      </c>
      <c r="E40" s="50">
        <v>268.73500000000001</v>
      </c>
      <c r="F40" s="34">
        <v>105.354</v>
      </c>
      <c r="G40" s="34">
        <v>105.354</v>
      </c>
      <c r="H40" s="37">
        <v>373.80399999999997</v>
      </c>
      <c r="I40" s="41">
        <v>373.8</v>
      </c>
      <c r="J40" s="41">
        <v>300</v>
      </c>
      <c r="K40" s="41">
        <v>300</v>
      </c>
      <c r="L40" s="71">
        <v>300</v>
      </c>
      <c r="M40" s="41">
        <v>300</v>
      </c>
      <c r="N40" s="41">
        <v>300</v>
      </c>
      <c r="O40" s="41">
        <v>300</v>
      </c>
    </row>
    <row r="41" spans="1:15" ht="18.95" customHeight="1" x14ac:dyDescent="0.25">
      <c r="A41" s="17" t="s">
        <v>98</v>
      </c>
      <c r="B41" s="19" t="s">
        <v>135</v>
      </c>
      <c r="C41" s="59" t="s">
        <v>41</v>
      </c>
      <c r="D41" s="59" t="s">
        <v>42</v>
      </c>
      <c r="E41" s="50">
        <v>294.44099999999997</v>
      </c>
      <c r="F41" s="34">
        <v>305.791</v>
      </c>
      <c r="G41" s="37">
        <v>316.19299999999998</v>
      </c>
      <c r="H41" s="36">
        <v>316.19299999999998</v>
      </c>
      <c r="I41" s="41">
        <v>394.19099999999997</v>
      </c>
      <c r="J41" s="41">
        <v>365.68099999999998</v>
      </c>
      <c r="K41" s="108">
        <v>430.68099999999998</v>
      </c>
      <c r="L41" s="110">
        <v>437.58100000000002</v>
      </c>
      <c r="M41" s="108">
        <v>452.58100000000002</v>
      </c>
      <c r="N41" s="108">
        <v>489.34800000000001</v>
      </c>
      <c r="O41" s="108">
        <v>518.84799999999996</v>
      </c>
    </row>
    <row r="42" spans="1:15" ht="18.95" customHeight="1" x14ac:dyDescent="0.25">
      <c r="A42" s="17" t="s">
        <v>98</v>
      </c>
      <c r="B42" s="19" t="s">
        <v>135</v>
      </c>
      <c r="C42" s="59" t="s">
        <v>43</v>
      </c>
      <c r="D42" s="59" t="s">
        <v>44</v>
      </c>
      <c r="E42" s="50">
        <v>531.476</v>
      </c>
      <c r="F42" s="34">
        <v>410.42500000000001</v>
      </c>
      <c r="G42" s="40">
        <v>460.125</v>
      </c>
      <c r="H42" s="35">
        <v>460.125</v>
      </c>
      <c r="I42" s="45">
        <v>497.24599999999998</v>
      </c>
      <c r="J42" s="45">
        <v>517.85199999999998</v>
      </c>
      <c r="K42" s="135">
        <v>491.35199999999998</v>
      </c>
      <c r="L42" s="114">
        <v>486.35199999999998</v>
      </c>
      <c r="M42" s="135">
        <v>491.35199999999998</v>
      </c>
      <c r="N42" s="135">
        <v>491.35199999999998</v>
      </c>
      <c r="O42" s="106">
        <v>561.35199999999998</v>
      </c>
    </row>
    <row r="43" spans="1:15" ht="18.95" customHeight="1" x14ac:dyDescent="0.25">
      <c r="A43" s="17" t="s">
        <v>98</v>
      </c>
      <c r="B43" s="19" t="s">
        <v>135</v>
      </c>
      <c r="C43" s="59" t="s">
        <v>45</v>
      </c>
      <c r="D43" s="59" t="s">
        <v>46</v>
      </c>
      <c r="E43" s="50">
        <v>86.391999999999996</v>
      </c>
      <c r="F43" s="34">
        <v>128.40600000000001</v>
      </c>
      <c r="G43" s="34">
        <v>128.40600000000001</v>
      </c>
      <c r="H43" s="36">
        <v>128.40600000000001</v>
      </c>
      <c r="I43" s="41">
        <v>164.40600000000001</v>
      </c>
      <c r="J43" s="41">
        <v>148.822</v>
      </c>
      <c r="K43" s="108">
        <v>203.822</v>
      </c>
      <c r="L43" s="110">
        <v>228.822</v>
      </c>
      <c r="M43" s="108">
        <v>203.822</v>
      </c>
      <c r="N43" s="133">
        <v>153.822</v>
      </c>
      <c r="O43" s="133">
        <v>316.822</v>
      </c>
    </row>
    <row r="44" spans="1:15" ht="18.95" customHeight="1" x14ac:dyDescent="0.25">
      <c r="A44" s="17" t="s">
        <v>98</v>
      </c>
      <c r="B44" s="19" t="s">
        <v>135</v>
      </c>
      <c r="C44" s="59" t="s">
        <v>74</v>
      </c>
      <c r="D44" s="59" t="s">
        <v>73</v>
      </c>
      <c r="E44" s="50"/>
      <c r="F44" s="34">
        <v>75.3</v>
      </c>
      <c r="G44" s="34">
        <v>75.3</v>
      </c>
      <c r="H44" s="36">
        <v>75.3</v>
      </c>
      <c r="I44" s="49">
        <v>60.1</v>
      </c>
      <c r="J44" s="49">
        <v>120.444</v>
      </c>
      <c r="K44" s="109">
        <v>130.44399999999999</v>
      </c>
      <c r="L44" s="115">
        <v>130.94399999999999</v>
      </c>
      <c r="M44" s="108">
        <v>130.94399999999999</v>
      </c>
      <c r="N44" s="49">
        <v>120.444</v>
      </c>
      <c r="O44" s="109">
        <v>130.94399999999999</v>
      </c>
    </row>
    <row r="45" spans="1:15" ht="18.95" customHeight="1" x14ac:dyDescent="0.25">
      <c r="A45" s="17" t="s">
        <v>98</v>
      </c>
      <c r="B45" s="19" t="s">
        <v>135</v>
      </c>
      <c r="C45" s="62" t="s">
        <v>109</v>
      </c>
      <c r="D45" s="62" t="s">
        <v>141</v>
      </c>
      <c r="E45" s="51"/>
      <c r="F45" s="39"/>
      <c r="G45" s="39"/>
      <c r="H45" s="35"/>
      <c r="I45" s="48"/>
      <c r="J45" s="48">
        <v>95.765000000000001</v>
      </c>
      <c r="K45" s="48">
        <v>95.765000000000001</v>
      </c>
      <c r="L45" s="74">
        <v>95.765000000000001</v>
      </c>
      <c r="M45" s="45">
        <v>95.765000000000001</v>
      </c>
      <c r="N45" s="137">
        <v>38.543999999999997</v>
      </c>
      <c r="O45" s="137">
        <v>73.147000000000006</v>
      </c>
    </row>
    <row r="46" spans="1:15" ht="18.95" customHeight="1" x14ac:dyDescent="0.25">
      <c r="A46" s="17" t="s">
        <v>98</v>
      </c>
      <c r="B46" s="19" t="s">
        <v>135</v>
      </c>
      <c r="C46" s="59" t="s">
        <v>47</v>
      </c>
      <c r="D46" s="59" t="s">
        <v>48</v>
      </c>
      <c r="E46" s="51">
        <v>170.11199999999999</v>
      </c>
      <c r="F46" s="39">
        <v>357.65899999999999</v>
      </c>
      <c r="G46" s="39">
        <v>357.65899999999999</v>
      </c>
      <c r="H46" s="35">
        <v>357.65899999999999</v>
      </c>
      <c r="I46" s="45">
        <v>370.15899999999999</v>
      </c>
      <c r="J46" s="45">
        <v>164.56200000000001</v>
      </c>
      <c r="K46" s="45">
        <v>164.56200000000001</v>
      </c>
      <c r="L46" s="70">
        <v>164.56200000000001</v>
      </c>
      <c r="M46" s="45">
        <v>164.56200000000001</v>
      </c>
      <c r="N46" s="41">
        <v>164.56200000000001</v>
      </c>
      <c r="O46" s="41">
        <v>164.56200000000001</v>
      </c>
    </row>
    <row r="47" spans="1:15" ht="18.95" customHeight="1" x14ac:dyDescent="0.25">
      <c r="A47" s="17" t="s">
        <v>98</v>
      </c>
      <c r="B47" s="19" t="s">
        <v>135</v>
      </c>
      <c r="C47" s="59" t="s">
        <v>49</v>
      </c>
      <c r="D47" s="59" t="s">
        <v>143</v>
      </c>
      <c r="E47" s="50">
        <v>219.346</v>
      </c>
      <c r="F47" s="34">
        <v>465.53</v>
      </c>
      <c r="G47" s="37">
        <v>636.42999999999995</v>
      </c>
      <c r="H47" s="36">
        <v>636.42999999999995</v>
      </c>
      <c r="I47" s="41">
        <v>593.73</v>
      </c>
      <c r="J47" s="41">
        <v>561.22</v>
      </c>
      <c r="K47" s="113">
        <v>421.82</v>
      </c>
      <c r="L47" s="112">
        <v>421.82</v>
      </c>
      <c r="M47" s="113">
        <v>421.82</v>
      </c>
      <c r="N47" s="113">
        <v>421.82</v>
      </c>
      <c r="O47" s="113">
        <v>421.82</v>
      </c>
    </row>
    <row r="48" spans="1:15" ht="18.95" customHeight="1" x14ac:dyDescent="0.25">
      <c r="A48" s="17" t="s">
        <v>98</v>
      </c>
      <c r="B48" s="19" t="s">
        <v>135</v>
      </c>
      <c r="C48" s="59" t="s">
        <v>50</v>
      </c>
      <c r="D48" s="59" t="s">
        <v>51</v>
      </c>
      <c r="E48" s="49">
        <v>58.444000000000003</v>
      </c>
      <c r="F48" s="43">
        <v>36.238999999999997</v>
      </c>
      <c r="G48" s="43">
        <v>36.238999999999997</v>
      </c>
      <c r="H48" s="43">
        <v>36.238999999999997</v>
      </c>
      <c r="I48" s="48">
        <v>36.238999999999997</v>
      </c>
      <c r="J48" s="48">
        <v>61.017000000000003</v>
      </c>
      <c r="K48" s="48">
        <v>61.017000000000003</v>
      </c>
      <c r="L48" s="74">
        <v>61.017000000000003</v>
      </c>
      <c r="M48" s="49">
        <v>61.017000000000003</v>
      </c>
      <c r="N48" s="48">
        <v>61.017000000000003</v>
      </c>
      <c r="O48" s="48">
        <v>61.017000000000003</v>
      </c>
    </row>
    <row r="49" spans="1:16" ht="18.95" customHeight="1" x14ac:dyDescent="0.25">
      <c r="A49" s="17" t="s">
        <v>98</v>
      </c>
      <c r="B49" s="19" t="s">
        <v>135</v>
      </c>
      <c r="C49" s="59" t="s">
        <v>52</v>
      </c>
      <c r="D49" s="59" t="s">
        <v>53</v>
      </c>
      <c r="E49" s="41">
        <v>95.012</v>
      </c>
      <c r="F49" s="34">
        <v>134.46799999999999</v>
      </c>
      <c r="G49" s="37">
        <v>137.78299999999999</v>
      </c>
      <c r="H49" s="37">
        <v>160.81899999999999</v>
      </c>
      <c r="I49" s="41">
        <v>155.16800000000001</v>
      </c>
      <c r="J49" s="41">
        <v>95.756</v>
      </c>
      <c r="K49" s="41">
        <v>95.756</v>
      </c>
      <c r="L49" s="71">
        <v>95.756</v>
      </c>
      <c r="M49" s="41">
        <v>95.756</v>
      </c>
      <c r="N49" s="41">
        <v>95.756</v>
      </c>
      <c r="O49" s="41">
        <v>95.756</v>
      </c>
    </row>
    <row r="50" spans="1:16" ht="18.95" customHeight="1" x14ac:dyDescent="0.25">
      <c r="A50" s="17" t="s">
        <v>98</v>
      </c>
      <c r="B50" s="19" t="s">
        <v>135</v>
      </c>
      <c r="C50" s="59" t="s">
        <v>54</v>
      </c>
      <c r="D50" s="59" t="s">
        <v>55</v>
      </c>
      <c r="E50" s="41">
        <v>88.15</v>
      </c>
      <c r="F50" s="34">
        <v>84.239000000000004</v>
      </c>
      <c r="G50" s="37">
        <v>101.839</v>
      </c>
      <c r="H50" s="36">
        <v>101.839</v>
      </c>
      <c r="I50" s="41">
        <v>98.638999999999996</v>
      </c>
      <c r="J50" s="41">
        <v>81.001000000000005</v>
      </c>
      <c r="K50" s="41">
        <v>81.001000000000005</v>
      </c>
      <c r="L50" s="71">
        <v>81.001000000000005</v>
      </c>
      <c r="M50" s="41">
        <v>81.001000000000005</v>
      </c>
      <c r="N50" s="41">
        <v>81.001000000000005</v>
      </c>
      <c r="O50" s="41">
        <v>81.001000000000005</v>
      </c>
    </row>
    <row r="51" spans="1:16" ht="18.95" customHeight="1" x14ac:dyDescent="0.25">
      <c r="A51" s="17" t="s">
        <v>98</v>
      </c>
      <c r="B51" s="19" t="s">
        <v>135</v>
      </c>
      <c r="C51" s="59" t="s">
        <v>56</v>
      </c>
      <c r="D51" s="59" t="s">
        <v>57</v>
      </c>
      <c r="E51" s="41">
        <v>43.292999999999999</v>
      </c>
      <c r="F51" s="34">
        <v>30.486000000000001</v>
      </c>
      <c r="G51" s="34">
        <v>30.486000000000001</v>
      </c>
      <c r="H51" s="37">
        <v>97.760999999999996</v>
      </c>
      <c r="I51" s="41">
        <v>30.486000000000001</v>
      </c>
      <c r="J51" s="41">
        <v>27.692</v>
      </c>
      <c r="K51" s="108">
        <v>27.841999999999999</v>
      </c>
      <c r="L51" s="71">
        <v>27.692</v>
      </c>
      <c r="M51" s="41">
        <v>27.692</v>
      </c>
      <c r="N51" s="50">
        <v>27.692</v>
      </c>
      <c r="O51" s="50">
        <v>27.692</v>
      </c>
    </row>
    <row r="52" spans="1:16" ht="18.95" customHeight="1" x14ac:dyDescent="0.25">
      <c r="A52" s="17" t="s">
        <v>98</v>
      </c>
      <c r="B52" s="19" t="s">
        <v>135</v>
      </c>
      <c r="C52" s="59" t="s">
        <v>58</v>
      </c>
      <c r="D52" s="59" t="s">
        <v>59</v>
      </c>
      <c r="E52" s="41">
        <v>106.038</v>
      </c>
      <c r="F52" s="34">
        <v>9.7390000000000008</v>
      </c>
      <c r="G52" s="34">
        <v>9.7390000000000008</v>
      </c>
      <c r="H52" s="36">
        <v>9.7390000000000008</v>
      </c>
      <c r="I52" s="41">
        <v>9.7390000000000008</v>
      </c>
      <c r="J52" s="123"/>
      <c r="K52" s="123"/>
      <c r="L52" s="124"/>
      <c r="M52" s="123"/>
      <c r="N52" s="123"/>
      <c r="O52" s="123"/>
    </row>
    <row r="53" spans="1:16" ht="18.95" customHeight="1" x14ac:dyDescent="0.25">
      <c r="A53" s="17" t="s">
        <v>98</v>
      </c>
      <c r="B53" s="19" t="s">
        <v>135</v>
      </c>
      <c r="C53" s="59" t="s">
        <v>60</v>
      </c>
      <c r="D53" s="59" t="s">
        <v>61</v>
      </c>
      <c r="E53" s="41">
        <v>62.780999999999999</v>
      </c>
      <c r="F53" s="34">
        <v>76.757000000000005</v>
      </c>
      <c r="G53" s="34">
        <v>76.757000000000005</v>
      </c>
      <c r="H53" s="36">
        <v>76.757000000000005</v>
      </c>
      <c r="I53" s="41">
        <v>86.057000000000002</v>
      </c>
      <c r="J53" s="41">
        <v>81.933999999999997</v>
      </c>
      <c r="K53" s="113">
        <v>72.634</v>
      </c>
      <c r="L53" s="112">
        <v>72.634</v>
      </c>
      <c r="M53" s="113">
        <v>72.634</v>
      </c>
      <c r="N53" s="113">
        <v>72.634</v>
      </c>
      <c r="O53" s="113">
        <v>72.634</v>
      </c>
    </row>
    <row r="54" spans="1:16" ht="18.95" customHeight="1" x14ac:dyDescent="0.25">
      <c r="A54" s="17" t="s">
        <v>98</v>
      </c>
      <c r="B54" s="19" t="s">
        <v>135</v>
      </c>
      <c r="C54" s="59" t="s">
        <v>84</v>
      </c>
      <c r="D54" s="59" t="s">
        <v>85</v>
      </c>
      <c r="E54" s="41">
        <v>45</v>
      </c>
      <c r="F54" s="34"/>
      <c r="G54" s="34"/>
      <c r="H54" s="34"/>
      <c r="I54" s="41">
        <v>98.369</v>
      </c>
      <c r="J54" s="41">
        <v>58.606999999999999</v>
      </c>
      <c r="K54" s="41">
        <v>58.606999999999999</v>
      </c>
      <c r="L54" s="71">
        <v>58.606999999999999</v>
      </c>
      <c r="M54" s="41">
        <v>58.606999999999999</v>
      </c>
      <c r="N54" s="41">
        <v>58.606999999999999</v>
      </c>
      <c r="O54" s="113">
        <v>43.606999999999999</v>
      </c>
    </row>
    <row r="55" spans="1:16" ht="18.95" customHeight="1" x14ac:dyDescent="0.25">
      <c r="A55" s="17" t="s">
        <v>98</v>
      </c>
      <c r="B55" s="19" t="s">
        <v>135</v>
      </c>
      <c r="C55" s="59" t="s">
        <v>62</v>
      </c>
      <c r="D55" s="59" t="s">
        <v>63</v>
      </c>
      <c r="E55" s="41"/>
      <c r="F55" s="34">
        <v>6.5</v>
      </c>
      <c r="G55" s="34">
        <v>6.5</v>
      </c>
      <c r="H55" s="36">
        <v>6.5</v>
      </c>
      <c r="I55" s="41">
        <v>6.5</v>
      </c>
      <c r="J55" s="41">
        <v>8.2560000000000002</v>
      </c>
      <c r="K55" s="41">
        <v>8.2560000000000002</v>
      </c>
      <c r="L55" s="71">
        <v>8.2560000000000002</v>
      </c>
      <c r="M55" s="113">
        <v>6.87</v>
      </c>
      <c r="N55" s="113">
        <v>6.87</v>
      </c>
      <c r="O55" s="113">
        <v>3.2559999999999998</v>
      </c>
    </row>
    <row r="56" spans="1:16" ht="18.95" customHeight="1" x14ac:dyDescent="0.25">
      <c r="A56" s="17" t="s">
        <v>98</v>
      </c>
      <c r="B56" s="19" t="s">
        <v>135</v>
      </c>
      <c r="C56" s="59" t="s">
        <v>75</v>
      </c>
      <c r="D56" s="59" t="s">
        <v>29</v>
      </c>
      <c r="E56" s="41">
        <v>32.1</v>
      </c>
      <c r="F56" s="34">
        <v>34.906999999999996</v>
      </c>
      <c r="G56" s="34">
        <v>34.906999999999996</v>
      </c>
      <c r="H56" s="36">
        <v>34.906999999999996</v>
      </c>
      <c r="I56" s="45">
        <v>34.906999999999996</v>
      </c>
      <c r="J56" s="45">
        <v>36.954999999999998</v>
      </c>
      <c r="K56" s="45">
        <v>36.954999999999998</v>
      </c>
      <c r="L56" s="70">
        <v>36.954999999999998</v>
      </c>
      <c r="M56" s="41">
        <v>36.954999999999998</v>
      </c>
      <c r="N56" s="45">
        <v>36.954999999999998</v>
      </c>
      <c r="O56" s="45">
        <v>36.954999999999998</v>
      </c>
    </row>
    <row r="57" spans="1:16" ht="18.95" customHeight="1" x14ac:dyDescent="0.25">
      <c r="A57" s="17" t="s">
        <v>98</v>
      </c>
      <c r="B57" s="19" t="s">
        <v>135</v>
      </c>
      <c r="C57" s="59" t="s">
        <v>76</v>
      </c>
      <c r="D57" s="59" t="s">
        <v>30</v>
      </c>
      <c r="E57" s="41">
        <v>20.7</v>
      </c>
      <c r="F57" s="34">
        <v>16.994</v>
      </c>
      <c r="G57" s="37">
        <v>30.994</v>
      </c>
      <c r="H57" s="37">
        <v>44.494</v>
      </c>
      <c r="I57" s="41">
        <v>16.994</v>
      </c>
      <c r="J57" s="41">
        <v>16.484000000000002</v>
      </c>
      <c r="K57" s="108">
        <v>74.483999999999995</v>
      </c>
      <c r="L57" s="110">
        <v>89.483999999999995</v>
      </c>
      <c r="M57" s="108">
        <v>94.483999999999995</v>
      </c>
      <c r="N57" s="133">
        <v>21.484000000000002</v>
      </c>
      <c r="O57" s="133">
        <v>121.98399999999999</v>
      </c>
      <c r="P57" t="s">
        <v>222</v>
      </c>
    </row>
    <row r="58" spans="1:16" ht="18.95" customHeight="1" thickBot="1" x14ac:dyDescent="0.3">
      <c r="A58" s="17" t="s">
        <v>98</v>
      </c>
      <c r="B58" s="19" t="s">
        <v>135</v>
      </c>
      <c r="C58" s="20">
        <v>888888</v>
      </c>
      <c r="D58" s="20" t="s">
        <v>81</v>
      </c>
      <c r="E58" s="45"/>
      <c r="F58" s="39">
        <v>0</v>
      </c>
      <c r="G58" s="46">
        <v>0</v>
      </c>
      <c r="H58" s="40">
        <v>58</v>
      </c>
      <c r="I58" s="146"/>
      <c r="J58" s="146"/>
      <c r="K58" s="146"/>
      <c r="L58" s="147"/>
      <c r="M58" s="148"/>
      <c r="N58" s="149"/>
      <c r="O58" s="149"/>
    </row>
    <row r="59" spans="1:16" ht="18.95" customHeight="1" thickBot="1" x14ac:dyDescent="0.3">
      <c r="A59" s="155" t="s">
        <v>136</v>
      </c>
      <c r="B59" s="156"/>
      <c r="C59" s="156"/>
      <c r="D59" s="157"/>
      <c r="E59" s="76">
        <f t="shared" ref="E59:M59" si="4">SUM(E28:E58)</f>
        <v>5795.3559999999989</v>
      </c>
      <c r="F59" s="73">
        <f t="shared" si="4"/>
        <v>5879.2099999999973</v>
      </c>
      <c r="G59" s="73">
        <f t="shared" si="4"/>
        <v>6476.7099999999991</v>
      </c>
      <c r="H59" s="73">
        <f>SUM(H28:H58)</f>
        <v>7042.1710000000003</v>
      </c>
      <c r="I59" s="73">
        <f>SUM(I28:I58)</f>
        <v>7082.8109999999979</v>
      </c>
      <c r="J59" s="73">
        <f>SUM(J28:J58)</f>
        <v>6580.7450000000017</v>
      </c>
      <c r="K59" s="136">
        <f t="shared" si="4"/>
        <v>6538.6950000000015</v>
      </c>
      <c r="L59" s="138">
        <f t="shared" si="4"/>
        <v>6553.0450000000019</v>
      </c>
      <c r="M59" s="139">
        <f t="shared" si="4"/>
        <v>6733.6590000000015</v>
      </c>
      <c r="N59" s="139">
        <f>SUM(N28:N58)</f>
        <v>6811.7410000000009</v>
      </c>
      <c r="O59" s="139">
        <f>SUM(O28:O58)</f>
        <v>7250.1750000000011</v>
      </c>
    </row>
    <row r="60" spans="1:16" ht="18.95" customHeight="1" thickBot="1" x14ac:dyDescent="0.3">
      <c r="A60" s="19" t="s">
        <v>98</v>
      </c>
      <c r="B60" s="19" t="s">
        <v>137</v>
      </c>
      <c r="C60" s="60" t="s">
        <v>110</v>
      </c>
      <c r="D60" s="60" t="s">
        <v>142</v>
      </c>
      <c r="E60" s="48"/>
      <c r="F60" s="46"/>
      <c r="G60" s="46"/>
      <c r="H60" s="47"/>
      <c r="I60" s="48"/>
      <c r="J60" s="48">
        <v>3.4</v>
      </c>
      <c r="K60" s="116">
        <v>3.4</v>
      </c>
      <c r="L60" s="117">
        <v>3.4</v>
      </c>
      <c r="M60" s="116">
        <v>3.4</v>
      </c>
      <c r="N60" s="117">
        <v>3.4</v>
      </c>
      <c r="O60" s="150">
        <v>3.4</v>
      </c>
    </row>
    <row r="61" spans="1:16" ht="18.95" customHeight="1" thickBot="1" x14ac:dyDescent="0.3">
      <c r="A61" s="19" t="s">
        <v>98</v>
      </c>
      <c r="B61" s="19" t="s">
        <v>137</v>
      </c>
      <c r="C61" s="22" t="s">
        <v>64</v>
      </c>
      <c r="D61" s="22" t="s">
        <v>65</v>
      </c>
      <c r="E61" s="48">
        <v>31.2</v>
      </c>
      <c r="F61" s="46">
        <v>29.946999999999999</v>
      </c>
      <c r="G61" s="46">
        <v>29.946999999999999</v>
      </c>
      <c r="H61" s="47">
        <v>29.946999999999999</v>
      </c>
      <c r="I61" s="48">
        <v>29.946999999999999</v>
      </c>
      <c r="J61" s="48">
        <v>28.626000000000001</v>
      </c>
      <c r="K61" s="48">
        <v>28.626000000000001</v>
      </c>
      <c r="L61" s="74">
        <v>28.626000000000001</v>
      </c>
      <c r="M61" s="48">
        <v>28.626000000000001</v>
      </c>
      <c r="N61" s="74">
        <v>28.626000000000001</v>
      </c>
      <c r="O61" s="75">
        <v>28.626000000000001</v>
      </c>
    </row>
    <row r="62" spans="1:16" ht="18.95" customHeight="1" thickBot="1" x14ac:dyDescent="0.3">
      <c r="A62" s="155" t="s">
        <v>138</v>
      </c>
      <c r="B62" s="156"/>
      <c r="C62" s="156"/>
      <c r="D62" s="157"/>
      <c r="E62" s="76">
        <f t="shared" ref="E62:G62" si="5">SUM(E61)</f>
        <v>31.2</v>
      </c>
      <c r="F62" s="73">
        <f t="shared" si="5"/>
        <v>29.946999999999999</v>
      </c>
      <c r="G62" s="73">
        <f t="shared" si="5"/>
        <v>29.946999999999999</v>
      </c>
      <c r="H62" s="73">
        <f t="shared" ref="H62" si="6">SUM(H61)</f>
        <v>29.946999999999999</v>
      </c>
      <c r="I62" s="73">
        <f>SUM(I60:I61)</f>
        <v>29.946999999999999</v>
      </c>
      <c r="J62" s="73">
        <f>SUM(J60:J61)</f>
        <v>32.026000000000003</v>
      </c>
      <c r="K62" s="73">
        <f>SUM(K60:K61)</f>
        <v>32.026000000000003</v>
      </c>
      <c r="L62" s="73">
        <f t="shared" ref="L62:N62" si="7">SUM(L60:L61)</f>
        <v>32.026000000000003</v>
      </c>
      <c r="M62" s="73">
        <f t="shared" si="7"/>
        <v>32.026000000000003</v>
      </c>
      <c r="N62" s="73">
        <f t="shared" si="7"/>
        <v>32.026000000000003</v>
      </c>
      <c r="O62" s="23">
        <f>SUM(O61)</f>
        <v>28.626000000000001</v>
      </c>
    </row>
    <row r="63" spans="1:16" ht="19.5" thickBot="1" x14ac:dyDescent="0.3">
      <c r="A63" s="164" t="s">
        <v>72</v>
      </c>
      <c r="B63" s="165"/>
      <c r="C63" s="165"/>
      <c r="D63" s="165"/>
      <c r="E63" s="24">
        <f t="shared" ref="E63:O63" si="8">E27+E59+E62</f>
        <v>5986.4559999999983</v>
      </c>
      <c r="F63" s="24">
        <f t="shared" si="8"/>
        <v>6200.7109999999975</v>
      </c>
      <c r="G63" s="25">
        <f t="shared" si="8"/>
        <v>6798.2109999999993</v>
      </c>
      <c r="H63" s="25">
        <f t="shared" si="8"/>
        <v>7363.6720000000005</v>
      </c>
      <c r="I63" s="55">
        <f>SUM(I62,I59,I27)</f>
        <v>7228.3119999999981</v>
      </c>
      <c r="J63" s="24">
        <f t="shared" si="8"/>
        <v>6835.9060000000018</v>
      </c>
      <c r="K63" s="118">
        <f t="shared" si="8"/>
        <v>6734.8560000000016</v>
      </c>
      <c r="L63" s="119">
        <f t="shared" si="8"/>
        <v>6843.8060000000014</v>
      </c>
      <c r="M63" s="25">
        <f t="shared" si="8"/>
        <v>6931.8200000000015</v>
      </c>
      <c r="N63" s="25">
        <f t="shared" si="8"/>
        <v>6936.5120000000006</v>
      </c>
      <c r="O63" s="25">
        <f t="shared" si="8"/>
        <v>7404.536000000001</v>
      </c>
    </row>
    <row r="64" spans="1:16" ht="18.95" customHeight="1" x14ac:dyDescent="0.25">
      <c r="A64" s="31" t="s">
        <v>99</v>
      </c>
      <c r="B64" s="153" t="s">
        <v>70</v>
      </c>
      <c r="C64" s="166" t="s">
        <v>66</v>
      </c>
      <c r="D64" s="21" t="s">
        <v>131</v>
      </c>
      <c r="E64" s="49">
        <v>155</v>
      </c>
      <c r="F64" s="12"/>
      <c r="G64" s="12"/>
      <c r="H64" s="10"/>
      <c r="I64" s="12"/>
      <c r="J64" s="12">
        <v>174</v>
      </c>
      <c r="K64" s="140">
        <v>130</v>
      </c>
      <c r="L64" s="120">
        <v>130</v>
      </c>
      <c r="M64" s="141">
        <v>130</v>
      </c>
      <c r="N64" s="140">
        <v>130</v>
      </c>
      <c r="O64" s="12">
        <v>174</v>
      </c>
    </row>
    <row r="65" spans="1:15" ht="18.95" customHeight="1" x14ac:dyDescent="0.25">
      <c r="A65" s="31" t="s">
        <v>99</v>
      </c>
      <c r="B65" s="154"/>
      <c r="C65" s="166"/>
      <c r="D65" s="61" t="s">
        <v>132</v>
      </c>
      <c r="E65" s="49"/>
      <c r="F65" s="12"/>
      <c r="G65" s="28"/>
      <c r="H65" s="10"/>
      <c r="I65" s="28"/>
      <c r="J65" s="28">
        <v>8</v>
      </c>
      <c r="K65" s="140">
        <v>0</v>
      </c>
      <c r="L65" s="28">
        <v>8</v>
      </c>
      <c r="M65" s="10">
        <v>8</v>
      </c>
      <c r="N65" s="12">
        <v>8</v>
      </c>
      <c r="O65" s="12">
        <v>8</v>
      </c>
    </row>
    <row r="66" spans="1:15" ht="18.95" customHeight="1" x14ac:dyDescent="0.25">
      <c r="A66" s="31" t="s">
        <v>99</v>
      </c>
      <c r="B66" s="154"/>
      <c r="C66" s="167"/>
      <c r="D66" s="8" t="s">
        <v>67</v>
      </c>
      <c r="E66" s="41">
        <v>2.4</v>
      </c>
      <c r="F66" s="34">
        <v>3</v>
      </c>
      <c r="G66" s="44">
        <v>3</v>
      </c>
      <c r="H66" s="36">
        <v>3</v>
      </c>
      <c r="I66" s="71">
        <v>3</v>
      </c>
      <c r="J66" s="71">
        <v>10</v>
      </c>
      <c r="K66" s="41">
        <v>10</v>
      </c>
      <c r="L66" s="71">
        <v>10</v>
      </c>
      <c r="M66" s="41">
        <v>10</v>
      </c>
      <c r="N66" s="41">
        <v>10</v>
      </c>
      <c r="O66" s="41">
        <v>10</v>
      </c>
    </row>
    <row r="67" spans="1:15" ht="18.95" customHeight="1" x14ac:dyDescent="0.25">
      <c r="A67" s="31" t="s">
        <v>99</v>
      </c>
      <c r="B67" s="154"/>
      <c r="C67" s="167"/>
      <c r="D67" s="8" t="s">
        <v>77</v>
      </c>
      <c r="E67" s="41">
        <v>15</v>
      </c>
      <c r="F67" s="34"/>
      <c r="G67" s="34"/>
      <c r="H67" s="34"/>
      <c r="I67" s="41"/>
      <c r="J67" s="41">
        <v>14.183999999999999</v>
      </c>
      <c r="K67" s="41">
        <v>14.183999999999999</v>
      </c>
      <c r="L67" s="71">
        <v>14.183999999999999</v>
      </c>
      <c r="M67" s="41">
        <v>14.183999999999999</v>
      </c>
      <c r="N67" s="41">
        <v>14.183999999999999</v>
      </c>
      <c r="O67" s="41">
        <v>14.183999999999999</v>
      </c>
    </row>
    <row r="68" spans="1:15" ht="18.95" customHeight="1" x14ac:dyDescent="0.25">
      <c r="A68" s="31" t="s">
        <v>99</v>
      </c>
      <c r="B68" s="154"/>
      <c r="C68" s="167"/>
      <c r="D68" s="8" t="s">
        <v>78</v>
      </c>
      <c r="E68" s="41">
        <v>9.6</v>
      </c>
      <c r="F68" s="11"/>
      <c r="G68" s="11"/>
      <c r="H68" s="11"/>
      <c r="I68" s="144"/>
      <c r="J68" s="144"/>
      <c r="K68" s="144"/>
      <c r="L68" s="151"/>
      <c r="M68" s="144"/>
      <c r="N68" s="144"/>
      <c r="O68" s="144"/>
    </row>
    <row r="69" spans="1:15" ht="18.75" x14ac:dyDescent="0.25">
      <c r="A69" s="158" t="s">
        <v>94</v>
      </c>
      <c r="B69" s="159"/>
      <c r="C69" s="160"/>
      <c r="D69" s="4"/>
      <c r="E69" s="54">
        <f t="shared" ref="E69:M69" si="9">SUM(E64:E68)</f>
        <v>182</v>
      </c>
      <c r="F69" s="54">
        <f t="shared" si="9"/>
        <v>3</v>
      </c>
      <c r="G69" s="54">
        <f t="shared" si="9"/>
        <v>3</v>
      </c>
      <c r="H69" s="54">
        <f t="shared" ref="H69:J69" si="10">SUM(H64:H68)</f>
        <v>3</v>
      </c>
      <c r="I69" s="56">
        <f>SUM(I64:I68)</f>
        <v>3</v>
      </c>
      <c r="J69" s="56">
        <f t="shared" si="10"/>
        <v>206.184</v>
      </c>
      <c r="K69" s="121">
        <f t="shared" si="9"/>
        <v>154.184</v>
      </c>
      <c r="L69" s="122">
        <f t="shared" si="9"/>
        <v>162.184</v>
      </c>
      <c r="M69" s="121">
        <f t="shared" si="9"/>
        <v>162.184</v>
      </c>
      <c r="N69" s="121">
        <f>SUM(N64:N68)</f>
        <v>162.184</v>
      </c>
      <c r="O69" s="56">
        <f>SUM(O64:O68)</f>
        <v>206.184</v>
      </c>
    </row>
    <row r="70" spans="1:15" ht="21" x14ac:dyDescent="0.25">
      <c r="A70" s="161" t="s">
        <v>68</v>
      </c>
      <c r="B70" s="162"/>
      <c r="C70" s="163"/>
      <c r="D70" s="163"/>
      <c r="E70" s="26">
        <f t="shared" ref="E70:O70" si="11">E7+E20+E63+E69</f>
        <v>8033.574999999998</v>
      </c>
      <c r="F70" s="26">
        <f t="shared" si="11"/>
        <v>7886.132999999998</v>
      </c>
      <c r="G70" s="27">
        <f t="shared" si="11"/>
        <v>9722.7729999999992</v>
      </c>
      <c r="H70" s="27">
        <f t="shared" si="11"/>
        <v>10578.234</v>
      </c>
      <c r="I70" s="57">
        <f>SUM(I69,I63,I20,I7)</f>
        <v>9552.8129999999965</v>
      </c>
      <c r="J70" s="57">
        <f t="shared" si="11"/>
        <v>9973.9110000000019</v>
      </c>
      <c r="K70" s="143">
        <f t="shared" si="11"/>
        <v>9820.8610000000008</v>
      </c>
      <c r="L70" s="143">
        <f t="shared" si="11"/>
        <v>9937.8109999999997</v>
      </c>
      <c r="M70" s="27">
        <f t="shared" si="11"/>
        <v>10025.825000000001</v>
      </c>
      <c r="N70" s="143">
        <f t="shared" si="11"/>
        <v>9959.3130000000001</v>
      </c>
      <c r="O70" s="27">
        <f t="shared" si="11"/>
        <v>10743.540999999999</v>
      </c>
    </row>
    <row r="71" spans="1:15" x14ac:dyDescent="0.25">
      <c r="G71" s="2"/>
      <c r="H71" s="2"/>
      <c r="I71" s="2"/>
      <c r="J71" s="2"/>
      <c r="K71" s="2"/>
      <c r="M71" s="3"/>
    </row>
  </sheetData>
  <sortState ref="A9:I19">
    <sortCondition ref="C9:C19"/>
  </sortState>
  <mergeCells count="11">
    <mergeCell ref="A69:C69"/>
    <mergeCell ref="A70:D70"/>
    <mergeCell ref="A63:D63"/>
    <mergeCell ref="C64:C68"/>
    <mergeCell ref="A20:D20"/>
    <mergeCell ref="A7:D7"/>
    <mergeCell ref="A1:M1"/>
    <mergeCell ref="B64:B68"/>
    <mergeCell ref="A27:D27"/>
    <mergeCell ref="A59:D59"/>
    <mergeCell ref="A62:D62"/>
  </mergeCells>
  <pageMargins left="0.25" right="0.25" top="0.75" bottom="0.75" header="0.3" footer="0.3"/>
  <pageSetup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4"/>
  <sheetViews>
    <sheetView zoomScaleNormal="100" workbookViewId="0">
      <pane ySplit="2" topLeftCell="A18" activePane="bottomLeft" state="frozen"/>
      <selection pane="bottomLeft" activeCell="D27" sqref="D27"/>
    </sheetView>
  </sheetViews>
  <sheetFormatPr defaultRowHeight="21" x14ac:dyDescent="0.35"/>
  <cols>
    <col min="1" max="1" width="19" style="79" customWidth="1"/>
    <col min="2" max="2" width="27.140625" style="79" customWidth="1"/>
    <col min="3" max="3" width="44.28515625" style="79" customWidth="1"/>
    <col min="4" max="4" width="22" style="79" customWidth="1"/>
    <col min="5" max="7" width="14.140625" style="79" customWidth="1"/>
    <col min="8" max="8" width="16.140625" style="79" customWidth="1"/>
    <col min="9" max="10" width="15.28515625" style="79" hidden="1" customWidth="1"/>
    <col min="11" max="11" width="15.7109375" style="79" hidden="1" customWidth="1"/>
    <col min="12" max="13" width="14.5703125" style="79" hidden="1" customWidth="1"/>
    <col min="14" max="14" width="15.7109375" style="102" hidden="1" customWidth="1"/>
    <col min="15" max="15" width="30.85546875" style="95" customWidth="1"/>
    <col min="16" max="16" width="73.85546875" style="79" customWidth="1"/>
    <col min="17" max="16384" width="9.140625" style="79"/>
  </cols>
  <sheetData>
    <row r="1" spans="1:16" ht="36" customHeight="1" thickBot="1" x14ac:dyDescent="0.4">
      <c r="A1" s="172" t="s">
        <v>220</v>
      </c>
      <c r="B1" s="173"/>
      <c r="C1" s="173"/>
      <c r="D1" s="173"/>
      <c r="E1" s="173"/>
      <c r="F1" s="173"/>
      <c r="G1" s="173"/>
      <c r="H1" s="173"/>
      <c r="I1" s="173"/>
      <c r="J1" s="173"/>
      <c r="K1" s="173"/>
      <c r="L1" s="173"/>
      <c r="M1" s="173"/>
      <c r="N1" s="173"/>
      <c r="O1" s="174"/>
      <c r="P1" s="175"/>
    </row>
    <row r="2" spans="1:16" s="87" customFormat="1" ht="40.5" customHeight="1" x14ac:dyDescent="0.25">
      <c r="A2" s="80" t="s">
        <v>86</v>
      </c>
      <c r="B2" s="81" t="s">
        <v>144</v>
      </c>
      <c r="C2" s="82" t="s">
        <v>96</v>
      </c>
      <c r="D2" s="82" t="s">
        <v>89</v>
      </c>
      <c r="E2" s="83" t="s">
        <v>101</v>
      </c>
      <c r="F2" s="83" t="s">
        <v>169</v>
      </c>
      <c r="G2" s="83" t="s">
        <v>170</v>
      </c>
      <c r="H2" s="84" t="s">
        <v>145</v>
      </c>
      <c r="I2" s="81" t="s">
        <v>146</v>
      </c>
      <c r="J2" s="83" t="s">
        <v>108</v>
      </c>
      <c r="K2" s="83" t="s">
        <v>103</v>
      </c>
      <c r="L2" s="83" t="s">
        <v>104</v>
      </c>
      <c r="M2" s="83" t="s">
        <v>105</v>
      </c>
      <c r="N2" s="83" t="s">
        <v>106</v>
      </c>
      <c r="O2" s="85" t="s">
        <v>147</v>
      </c>
      <c r="P2" s="86" t="s">
        <v>148</v>
      </c>
    </row>
    <row r="3" spans="1:16" s="95" customFormat="1" ht="43.5" customHeight="1" x14ac:dyDescent="0.25">
      <c r="A3" s="88"/>
      <c r="B3" s="88"/>
      <c r="C3" s="88" t="s">
        <v>151</v>
      </c>
      <c r="D3" s="89" t="s">
        <v>76</v>
      </c>
      <c r="E3" s="90"/>
      <c r="F3" s="90">
        <v>27500</v>
      </c>
      <c r="G3" s="90">
        <v>73000</v>
      </c>
      <c r="H3" s="88"/>
      <c r="I3" s="91"/>
      <c r="J3" s="91"/>
      <c r="K3" s="92"/>
      <c r="L3" s="92"/>
      <c r="M3" s="91"/>
      <c r="N3" s="93"/>
      <c r="O3" s="88" t="s">
        <v>150</v>
      </c>
      <c r="P3" s="94" t="s">
        <v>152</v>
      </c>
    </row>
    <row r="4" spans="1:16" s="95" customFormat="1" ht="66.75" customHeight="1" x14ac:dyDescent="0.25">
      <c r="A4" s="88"/>
      <c r="B4" s="88"/>
      <c r="C4" s="103" t="s">
        <v>153</v>
      </c>
      <c r="D4" s="104" t="s">
        <v>156</v>
      </c>
      <c r="E4" s="90"/>
      <c r="F4" s="90">
        <v>217900</v>
      </c>
      <c r="G4" s="90">
        <v>284500</v>
      </c>
      <c r="H4" s="88"/>
      <c r="I4" s="91"/>
      <c r="J4" s="91"/>
      <c r="K4" s="91"/>
      <c r="L4" s="92"/>
      <c r="M4" s="91"/>
      <c r="N4" s="96"/>
      <c r="O4" s="88" t="s">
        <v>155</v>
      </c>
      <c r="P4" s="94" t="s">
        <v>154</v>
      </c>
    </row>
    <row r="5" spans="1:16" s="95" customFormat="1" ht="130.5" customHeight="1" x14ac:dyDescent="0.25">
      <c r="A5" s="88"/>
      <c r="B5" s="88"/>
      <c r="C5" s="103" t="s">
        <v>157</v>
      </c>
      <c r="D5" s="104" t="s">
        <v>158</v>
      </c>
      <c r="E5" s="90"/>
      <c r="F5" s="90">
        <v>0</v>
      </c>
      <c r="G5" s="90">
        <v>100000</v>
      </c>
      <c r="H5" s="88"/>
      <c r="I5" s="92"/>
      <c r="J5" s="92"/>
      <c r="K5" s="92"/>
      <c r="L5" s="92"/>
      <c r="M5" s="92"/>
      <c r="N5" s="96"/>
      <c r="O5" s="88" t="s">
        <v>159</v>
      </c>
      <c r="P5" s="94" t="s">
        <v>160</v>
      </c>
    </row>
    <row r="6" spans="1:16" s="95" customFormat="1" ht="51" customHeight="1" x14ac:dyDescent="0.25">
      <c r="A6" s="88"/>
      <c r="B6" s="88"/>
      <c r="C6" s="88" t="s">
        <v>46</v>
      </c>
      <c r="D6" s="89" t="s">
        <v>45</v>
      </c>
      <c r="E6" s="90"/>
      <c r="F6" s="90">
        <v>79000</v>
      </c>
      <c r="G6" s="90">
        <v>208000</v>
      </c>
      <c r="H6" s="88"/>
      <c r="I6" s="92"/>
      <c r="J6" s="92"/>
      <c r="K6" s="92"/>
      <c r="L6" s="92"/>
      <c r="M6" s="92"/>
      <c r="N6" s="96"/>
      <c r="O6" s="88" t="s">
        <v>161</v>
      </c>
      <c r="P6" s="94" t="s">
        <v>162</v>
      </c>
    </row>
    <row r="7" spans="1:16" s="95" customFormat="1" ht="68.25" customHeight="1" x14ac:dyDescent="0.25">
      <c r="A7" s="88"/>
      <c r="B7" s="88"/>
      <c r="C7" s="103" t="s">
        <v>165</v>
      </c>
      <c r="D7" s="104" t="s">
        <v>163</v>
      </c>
      <c r="E7" s="90"/>
      <c r="F7" s="90">
        <v>89440</v>
      </c>
      <c r="G7" s="90">
        <v>126000</v>
      </c>
      <c r="H7" s="88"/>
      <c r="I7" s="92"/>
      <c r="J7" s="92"/>
      <c r="K7" s="92"/>
      <c r="L7" s="92"/>
      <c r="M7" s="92"/>
      <c r="N7" s="96"/>
      <c r="O7" s="88" t="s">
        <v>164</v>
      </c>
      <c r="P7" s="94" t="s">
        <v>166</v>
      </c>
    </row>
    <row r="8" spans="1:16" s="95" customFormat="1" ht="133.5" customHeight="1" x14ac:dyDescent="0.25">
      <c r="A8" s="88"/>
      <c r="B8" s="88"/>
      <c r="C8" s="103" t="s">
        <v>167</v>
      </c>
      <c r="D8" s="104" t="s">
        <v>168</v>
      </c>
      <c r="E8" s="90"/>
      <c r="F8" s="90">
        <v>136500</v>
      </c>
      <c r="G8" s="90">
        <v>0</v>
      </c>
      <c r="H8" s="88"/>
      <c r="I8" s="92"/>
      <c r="J8" s="92"/>
      <c r="K8" s="92"/>
      <c r="L8" s="92"/>
      <c r="M8" s="92"/>
      <c r="N8" s="96"/>
      <c r="O8" s="88" t="s">
        <v>171</v>
      </c>
      <c r="P8" s="94" t="s">
        <v>172</v>
      </c>
    </row>
    <row r="9" spans="1:16" s="95" customFormat="1" ht="31.5" customHeight="1" x14ac:dyDescent="0.25">
      <c r="A9" s="88"/>
      <c r="B9" s="88"/>
      <c r="C9" s="88" t="s">
        <v>173</v>
      </c>
      <c r="D9" s="89" t="s">
        <v>23</v>
      </c>
      <c r="E9" s="90"/>
      <c r="F9" s="90">
        <v>0</v>
      </c>
      <c r="G9" s="90">
        <v>16200</v>
      </c>
      <c r="H9" s="88"/>
      <c r="I9" s="92"/>
      <c r="J9" s="92"/>
      <c r="K9" s="92"/>
      <c r="L9" s="92"/>
      <c r="M9" s="92"/>
      <c r="N9" s="96"/>
      <c r="O9" s="88" t="s">
        <v>174</v>
      </c>
      <c r="P9" s="94" t="s">
        <v>175</v>
      </c>
    </row>
    <row r="10" spans="1:16" s="95" customFormat="1" ht="50.25" customHeight="1" x14ac:dyDescent="0.25">
      <c r="A10" s="88"/>
      <c r="B10" s="88"/>
      <c r="C10" s="103" t="s">
        <v>176</v>
      </c>
      <c r="D10" s="104" t="s">
        <v>179</v>
      </c>
      <c r="E10" s="90"/>
      <c r="F10" s="90">
        <v>0</v>
      </c>
      <c r="G10" s="90">
        <v>46100</v>
      </c>
      <c r="H10" s="88"/>
      <c r="I10" s="92"/>
      <c r="J10" s="92"/>
      <c r="K10" s="92"/>
      <c r="L10" s="92"/>
      <c r="M10" s="92"/>
      <c r="N10" s="96"/>
      <c r="O10" s="88" t="s">
        <v>73</v>
      </c>
      <c r="P10" s="94" t="s">
        <v>177</v>
      </c>
    </row>
    <row r="11" spans="1:16" s="95" customFormat="1" ht="43.5" customHeight="1" x14ac:dyDescent="0.25">
      <c r="A11" s="88"/>
      <c r="B11" s="88"/>
      <c r="C11" s="88" t="s">
        <v>178</v>
      </c>
      <c r="D11" s="89" t="s">
        <v>31</v>
      </c>
      <c r="E11" s="90"/>
      <c r="F11" s="90">
        <v>0</v>
      </c>
      <c r="G11" s="90">
        <v>33500</v>
      </c>
      <c r="H11" s="88"/>
      <c r="I11" s="92"/>
      <c r="J11" s="92"/>
      <c r="K11" s="92"/>
      <c r="L11" s="92"/>
      <c r="M11" s="92"/>
      <c r="N11" s="96"/>
      <c r="O11" s="88" t="s">
        <v>180</v>
      </c>
      <c r="P11" s="94" t="s">
        <v>181</v>
      </c>
    </row>
    <row r="12" spans="1:16" s="95" customFormat="1" ht="43.5" customHeight="1" x14ac:dyDescent="0.25">
      <c r="A12" s="88"/>
      <c r="B12" s="88"/>
      <c r="C12" s="88" t="s">
        <v>46</v>
      </c>
      <c r="D12" s="89" t="s">
        <v>45</v>
      </c>
      <c r="E12" s="90"/>
      <c r="F12" s="90">
        <v>0</v>
      </c>
      <c r="G12" s="90">
        <v>40000</v>
      </c>
      <c r="H12" s="88"/>
      <c r="I12" s="91"/>
      <c r="J12" s="92"/>
      <c r="K12" s="92"/>
      <c r="L12" s="92"/>
      <c r="M12" s="92"/>
      <c r="N12" s="97"/>
      <c r="O12" s="88" t="s">
        <v>182</v>
      </c>
      <c r="P12" s="94" t="s">
        <v>183</v>
      </c>
    </row>
    <row r="13" spans="1:16" s="95" customFormat="1" ht="51" customHeight="1" x14ac:dyDescent="0.25">
      <c r="A13" s="88"/>
      <c r="B13" s="88"/>
      <c r="C13" s="103" t="s">
        <v>184</v>
      </c>
      <c r="D13" s="104" t="s">
        <v>185</v>
      </c>
      <c r="E13" s="90"/>
      <c r="F13" s="90">
        <v>0</v>
      </c>
      <c r="G13" s="90">
        <v>50400</v>
      </c>
      <c r="H13" s="88"/>
      <c r="I13" s="91"/>
      <c r="J13" s="92"/>
      <c r="K13" s="92"/>
      <c r="L13" s="92"/>
      <c r="M13" s="92"/>
      <c r="N13" s="97"/>
      <c r="O13" s="88" t="s">
        <v>186</v>
      </c>
      <c r="P13" s="94" t="s">
        <v>216</v>
      </c>
    </row>
    <row r="14" spans="1:16" s="95" customFormat="1" ht="43.5" customHeight="1" x14ac:dyDescent="0.25">
      <c r="A14" s="88"/>
      <c r="B14" s="88"/>
      <c r="C14" s="88" t="s">
        <v>187</v>
      </c>
      <c r="D14" s="89" t="s">
        <v>16</v>
      </c>
      <c r="E14" s="90"/>
      <c r="F14" s="90">
        <v>0</v>
      </c>
      <c r="G14" s="90">
        <v>139000</v>
      </c>
      <c r="H14" s="88"/>
      <c r="I14" s="91"/>
      <c r="J14" s="92"/>
      <c r="K14" s="92"/>
      <c r="L14" s="92"/>
      <c r="M14" s="92"/>
      <c r="N14" s="97"/>
      <c r="O14" s="88" t="s">
        <v>188</v>
      </c>
      <c r="P14" s="94" t="s">
        <v>189</v>
      </c>
    </row>
    <row r="15" spans="1:16" s="95" customFormat="1" ht="43.5" customHeight="1" x14ac:dyDescent="0.25">
      <c r="A15" s="88"/>
      <c r="B15" s="88"/>
      <c r="C15" s="88" t="s">
        <v>42</v>
      </c>
      <c r="D15" s="89" t="s">
        <v>41</v>
      </c>
      <c r="E15" s="90"/>
      <c r="F15" s="90">
        <v>81308</v>
      </c>
      <c r="G15" s="90">
        <v>32267</v>
      </c>
      <c r="H15" s="88"/>
      <c r="I15" s="91"/>
      <c r="J15" s="92"/>
      <c r="K15" s="92"/>
      <c r="L15" s="92"/>
      <c r="M15" s="92"/>
      <c r="N15" s="97"/>
      <c r="O15" s="88" t="s">
        <v>190</v>
      </c>
      <c r="P15" s="94" t="s">
        <v>191</v>
      </c>
    </row>
    <row r="16" spans="1:16" s="95" customFormat="1" ht="43.5" customHeight="1" x14ac:dyDescent="0.25">
      <c r="A16" s="88" t="s">
        <v>66</v>
      </c>
      <c r="B16" s="88"/>
      <c r="C16" s="88" t="s">
        <v>192</v>
      </c>
      <c r="D16" s="89"/>
      <c r="E16" s="90"/>
      <c r="F16" s="90">
        <v>0</v>
      </c>
      <c r="G16" s="90">
        <v>17900</v>
      </c>
      <c r="H16" s="88"/>
      <c r="I16" s="91"/>
      <c r="J16" s="92"/>
      <c r="K16" s="92"/>
      <c r="L16" s="92"/>
      <c r="M16" s="92"/>
      <c r="N16" s="97"/>
      <c r="O16" s="88" t="s">
        <v>193</v>
      </c>
      <c r="P16" s="94" t="s">
        <v>194</v>
      </c>
    </row>
    <row r="17" spans="1:16" s="95" customFormat="1" ht="43.5" customHeight="1" x14ac:dyDescent="0.25">
      <c r="A17" s="88" t="s">
        <v>195</v>
      </c>
      <c r="B17" s="88"/>
      <c r="C17" s="88" t="s">
        <v>196</v>
      </c>
      <c r="D17" s="89" t="s">
        <v>197</v>
      </c>
      <c r="E17" s="90"/>
      <c r="F17" s="90">
        <v>235000</v>
      </c>
      <c r="G17" s="90">
        <v>0</v>
      </c>
      <c r="H17" s="88"/>
      <c r="I17" s="91"/>
      <c r="J17" s="92"/>
      <c r="K17" s="92"/>
      <c r="L17" s="92"/>
      <c r="M17" s="92"/>
      <c r="N17" s="97"/>
      <c r="O17" s="88" t="s">
        <v>198</v>
      </c>
      <c r="P17" s="94" t="s">
        <v>199</v>
      </c>
    </row>
    <row r="18" spans="1:16" s="95" customFormat="1" ht="62.25" customHeight="1" x14ac:dyDescent="0.25">
      <c r="A18" s="88"/>
      <c r="B18" s="88"/>
      <c r="C18" s="103" t="s">
        <v>201</v>
      </c>
      <c r="D18" s="104" t="s">
        <v>200</v>
      </c>
      <c r="E18" s="90"/>
      <c r="F18" s="90">
        <v>0</v>
      </c>
      <c r="G18" s="90">
        <v>35000</v>
      </c>
      <c r="H18" s="88"/>
      <c r="I18" s="91"/>
      <c r="J18" s="92"/>
      <c r="K18" s="92"/>
      <c r="L18" s="92"/>
      <c r="M18" s="92"/>
      <c r="N18" s="97"/>
      <c r="O18" s="88" t="s">
        <v>202</v>
      </c>
      <c r="P18" s="94" t="s">
        <v>217</v>
      </c>
    </row>
    <row r="19" spans="1:16" s="95" customFormat="1" ht="66" customHeight="1" x14ac:dyDescent="0.25">
      <c r="A19" s="88"/>
      <c r="B19" s="88"/>
      <c r="C19" s="103" t="s">
        <v>203</v>
      </c>
      <c r="D19" s="104" t="s">
        <v>204</v>
      </c>
      <c r="E19" s="90"/>
      <c r="F19" s="90">
        <v>36939</v>
      </c>
      <c r="G19" s="90">
        <v>0</v>
      </c>
      <c r="H19" s="88"/>
      <c r="I19" s="91"/>
      <c r="J19" s="92"/>
      <c r="K19" s="92"/>
      <c r="L19" s="92"/>
      <c r="M19" s="92"/>
      <c r="N19" s="97"/>
      <c r="O19" s="103" t="s">
        <v>205</v>
      </c>
      <c r="P19" s="94" t="s">
        <v>218</v>
      </c>
    </row>
    <row r="20" spans="1:16" s="95" customFormat="1" ht="43.5" customHeight="1" x14ac:dyDescent="0.25">
      <c r="A20" s="88"/>
      <c r="B20" s="88"/>
      <c r="C20" s="88" t="s">
        <v>44</v>
      </c>
      <c r="D20" s="89" t="s">
        <v>43</v>
      </c>
      <c r="E20" s="90"/>
      <c r="F20" s="90">
        <v>70000</v>
      </c>
      <c r="G20" s="90">
        <v>0</v>
      </c>
      <c r="H20" s="88"/>
      <c r="I20" s="91"/>
      <c r="J20" s="92"/>
      <c r="K20" s="92"/>
      <c r="L20" s="92"/>
      <c r="M20" s="92"/>
      <c r="N20" s="97"/>
      <c r="O20" s="88" t="s">
        <v>206</v>
      </c>
      <c r="P20" s="94" t="s">
        <v>207</v>
      </c>
    </row>
    <row r="21" spans="1:16" s="95" customFormat="1" ht="43.5" customHeight="1" x14ac:dyDescent="0.25">
      <c r="A21" s="88"/>
      <c r="B21" s="88"/>
      <c r="C21" s="88" t="s">
        <v>208</v>
      </c>
      <c r="D21" s="89" t="s">
        <v>197</v>
      </c>
      <c r="E21" s="90"/>
      <c r="F21" s="90">
        <v>69867</v>
      </c>
      <c r="G21" s="90">
        <v>0</v>
      </c>
      <c r="H21" s="88"/>
      <c r="I21" s="91"/>
      <c r="J21" s="92"/>
      <c r="K21" s="92"/>
      <c r="L21" s="92"/>
      <c r="M21" s="92"/>
      <c r="N21" s="97"/>
      <c r="O21" s="88" t="s">
        <v>209</v>
      </c>
      <c r="P21" s="94" t="s">
        <v>210</v>
      </c>
    </row>
    <row r="22" spans="1:16" s="95" customFormat="1" ht="43.5" customHeight="1" x14ac:dyDescent="0.25">
      <c r="A22" s="88"/>
      <c r="B22" s="88"/>
      <c r="C22" s="88" t="s">
        <v>53</v>
      </c>
      <c r="D22" s="89" t="s">
        <v>52</v>
      </c>
      <c r="E22" s="90"/>
      <c r="F22" s="90">
        <v>0</v>
      </c>
      <c r="G22" s="90">
        <v>15000</v>
      </c>
      <c r="H22" s="88"/>
      <c r="I22" s="91"/>
      <c r="J22" s="92"/>
      <c r="K22" s="92"/>
      <c r="L22" s="92"/>
      <c r="M22" s="92"/>
      <c r="N22" s="97"/>
      <c r="O22" s="88" t="s">
        <v>211</v>
      </c>
      <c r="P22" s="94" t="s">
        <v>212</v>
      </c>
    </row>
    <row r="23" spans="1:16" s="95" customFormat="1" ht="43.5" customHeight="1" x14ac:dyDescent="0.25">
      <c r="A23" s="88"/>
      <c r="B23" s="88"/>
      <c r="C23" s="103" t="s">
        <v>213</v>
      </c>
      <c r="D23" s="104" t="s">
        <v>214</v>
      </c>
      <c r="E23" s="90"/>
      <c r="F23" s="90">
        <v>94776</v>
      </c>
      <c r="G23" s="90">
        <v>39800</v>
      </c>
      <c r="H23" s="88"/>
      <c r="I23" s="92"/>
      <c r="J23" s="92"/>
      <c r="K23" s="92"/>
      <c r="L23" s="92"/>
      <c r="M23" s="92"/>
      <c r="N23" s="97"/>
      <c r="O23" s="88" t="s">
        <v>215</v>
      </c>
      <c r="P23" s="94" t="s">
        <v>219</v>
      </c>
    </row>
    <row r="24" spans="1:16" s="95" customFormat="1" ht="27.75" customHeight="1" x14ac:dyDescent="0.35">
      <c r="A24" s="176" t="s">
        <v>149</v>
      </c>
      <c r="B24" s="176"/>
      <c r="C24" s="176"/>
      <c r="D24" s="176"/>
      <c r="E24" s="98">
        <f>SUM(E3:E23)</f>
        <v>0</v>
      </c>
      <c r="F24" s="98">
        <f>SUM(F3:F23)</f>
        <v>1138230</v>
      </c>
      <c r="G24" s="98">
        <f>SUM(G3:G23)</f>
        <v>1256667</v>
      </c>
      <c r="H24" s="99"/>
      <c r="I24" s="100">
        <f>SUM(I3:I23)</f>
        <v>0</v>
      </c>
      <c r="J24" s="100">
        <f>SUM(J3:J23)</f>
        <v>0</v>
      </c>
      <c r="K24" s="100">
        <f>SUM(K3:K23)</f>
        <v>0</v>
      </c>
      <c r="L24" s="100">
        <f>SUM(L3:L23)</f>
        <v>0</v>
      </c>
      <c r="M24" s="100">
        <f>SUM(M3:M23)</f>
        <v>0</v>
      </c>
      <c r="N24" s="101">
        <f>SUM(N4:N23)</f>
        <v>0</v>
      </c>
      <c r="P24" s="79"/>
    </row>
  </sheetData>
  <mergeCells count="2">
    <mergeCell ref="A1:P1"/>
    <mergeCell ref="A24:D24"/>
  </mergeCells>
  <pageMargins left="0.25" right="0.25" top="0.75" bottom="0.75" header="0.3" footer="0.3"/>
  <pageSetup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FY19 MDA Budget</vt:lpstr>
      <vt:lpstr>FY19 UPL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Tipling, Dustin</dc:creator>
  <cp:lastModifiedBy>Braun, Andrew</cp:lastModifiedBy>
  <cp:lastPrinted>2018-02-27T20:25:49Z</cp:lastPrinted>
  <dcterms:created xsi:type="dcterms:W3CDTF">2017-06-26T17:02:32Z</dcterms:created>
  <dcterms:modified xsi:type="dcterms:W3CDTF">2018-07-24T22:09:55Z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